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K10" i="18" s="1"/>
  <c r="F9" i="18"/>
  <c r="F10" i="18"/>
  <c r="J10" i="18" s="1"/>
  <c r="J9" i="18" l="1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J67" i="18" s="1"/>
  <c r="H66" i="18"/>
  <c r="K66" i="18" s="1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J15" i="18" l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L15" i="18" l="1"/>
  <c r="P15" i="18" s="1"/>
  <c r="J87" i="18"/>
  <c r="H87" i="18" l="1"/>
  <c r="K87" i="18"/>
  <c r="I5" i="18" s="1"/>
  <c r="I10" i="18" s="1"/>
  <c r="I65" i="18" l="1"/>
  <c r="I14" i="18"/>
  <c r="I47" i="18"/>
  <c r="L47" i="18" s="1"/>
  <c r="N47" i="18" s="1"/>
  <c r="I23" i="18"/>
  <c r="L23" i="18" s="1"/>
  <c r="I38" i="18"/>
  <c r="I46" i="18"/>
  <c r="L10" i="18"/>
  <c r="I9" i="18"/>
  <c r="I67" i="18"/>
  <c r="I66" i="18"/>
  <c r="M66" i="18" s="1"/>
  <c r="N66" i="18" s="1"/>
  <c r="I35" i="18"/>
  <c r="I16" i="18"/>
  <c r="L16" i="18" s="1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65" i="18" l="1"/>
  <c r="L14" i="18"/>
  <c r="P14" i="18" s="1"/>
  <c r="M65" i="18"/>
  <c r="L9" i="18"/>
  <c r="N9" i="18" s="1"/>
  <c r="P47" i="18"/>
  <c r="I87" i="18"/>
  <c r="L35" i="18"/>
  <c r="N16" i="18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N65" i="18"/>
  <c r="P65" i="18" s="1"/>
  <c r="N10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N61" i="18"/>
  <c r="N41" i="18"/>
  <c r="N64" i="18"/>
  <c r="N67" i="18"/>
  <c r="N46" i="18"/>
  <c r="N40" i="18"/>
  <c r="N19" i="18"/>
  <c r="P68" i="18" l="1"/>
  <c r="P67" i="18"/>
  <c r="P35" i="18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<sst xmlns="http://schemas.openxmlformats.org/spreadsheetml/2006/main" count="162" uniqueCount="119">
  <si>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</si>
  <si>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</si>
  <si>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</si>
  <si>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</si>
  <si>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</si>
  <si>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</si>
  <si>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</si>
  <si>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</si>
  <si>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</si>
  <si>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</si>
  <si>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</si>
  <si>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</si>
  <si>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</si>
  <si>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</si>
  <si>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</si>
  <si>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</si>
  <si>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</si>
  <si>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</si>
  <si>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</si>
  <si>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</si>
  <si>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</si>
  <si>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</si>
  <si>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</si>
  <si>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</si>
  <si>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</si>
  <si>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</si>
  <si>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</si>
  <si>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</si>
  <si>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</si>
  <si>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</si>
  <si>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</si>
  <si>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</si>
  <si>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</si>
  <si>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</si>
  <si>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</si>
  <si>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</si>
  <si>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</si>
  <si>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</si>
  <si>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</si>
  <si>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</si>
  <si>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</si>
  <si>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</si>
  <si>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</si>
  <si>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</si>
  <si>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</si>
  <si>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</si>
  <si>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</si>
  <si>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</si>
  <si>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</si>
  <si>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</si>
  <si>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</si>
  <si>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</si>
  <si>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</si>
  <si>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</si>
  <si>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</si>
  <si>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</si>
  <si>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</si>
  <si>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</si>
  <si>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</si>
  <si>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</si>
  <si>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</si>
  <si>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</si>
  <si>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</si>
  <si>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</si>
  <si>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</si>
  <si>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</si>
  <si>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</si>
  <si>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</si>
  <si>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</si>
  <si>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</si>
  <si>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</si>
  <si>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</si>
  <si>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</si>
  <si>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</si>
  <si>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</si>
  <si>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</si>
  <si>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</si>
  <si>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</si>
  <si>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</si>
  <si>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</si>
  <si>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</si>
  <si>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</si>
  <si>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</si>
  <si>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</si>
  <si>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</si>
  <si>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</si>
  <si>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</si>
  <si>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</si>
  <si>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</si>
  <si>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</si>
  <si>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</si>
  <si>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</si>
  <si>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</si>
  <si>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</si>
  <si>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</si>
  <si>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</si>
  <si>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</si>
  <si>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</si>
  <si>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</si>
  <si>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</si>
  <si>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</si>
  <si>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</si>
  <si>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</si>
  <si>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</si>
  <si>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</si>
  <si>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</si>
  <si>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</si>
  <si>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</si>
  <si>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</si>
  <si>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</si>
  <si>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</si>
  <si>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</si>
  <si>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</si>
  <si>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</si>
  <si>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</si>
  <si>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</si>
  <si>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</si>
  <si>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2025年09月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</si>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</sst>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  <numFmt numFmtId="189" formatCode="0.000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40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177" fontId="6" fillId="2" borderId="0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189" fontId="4" fillId="2" borderId="0" xfId="0" applyNumberFormat="1" applyFont="1" applyFill="1" applyBorder="1" applyAlignment="1">
      <alignment horizontal="center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7" fontId="6" fillId="2" borderId="5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Alignment="1">
      <alignment horizontal="center" vertical="center"/>
    </xf>
    <xf numFmtId="177" fontId="6" fillId="2" borderId="2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0" fontId="6" fillId="2" borderId="5" xfId="0" applyFont="1" applyFill="1" applyBorder="1" applyAlignment="1">
      <alignment horizontal="center"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Z97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T5" sqref="T5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88671875" style="3" bestFit="1" customWidth="1"/>
    <col min="8" max="8" width="9.6640625" style="3" customWidth="1"/>
    <col min="9" max="9" width="12.33203125" style="3" customWidth="1"/>
    <col min="10" max="10" width="11.886718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0.88671875" style="3" customWidth="1"/>
    <col min="17" max="17" width="14" style="3" customWidth="1"/>
    <col min="18" max="18" width="12" style="3" customWidth="1"/>
    <col min="19" max="19" width="12.44140625" style="3" customWidth="1"/>
    <col min="20" max="20" width="12.5546875" style="3" customWidth="1"/>
    <col min="21" max="21" width="15.44140625" style="3" customWidth="1"/>
    <col min="22" max="22" width="15.33203125" style="3" customWidth="1"/>
    <col min="23" max="23" width="13.88671875" style="3" bestFit="1" customWidth="1"/>
    <col min="24" max="25" width="11.77734375" style="3" bestFit="1" customWidth="1"/>
    <col min="26" max="26" width="57.109375" style="43" customWidth="1"/>
    <col min="27" max="16384" width="8.77734375" style="3"/>
  </cols>
  <sheetData>
    <row r="1" spans="1:26" ht="28.2" x14ac:dyDescent="0.3">
      <c r="A1" s="102" t="s">
        <v>11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26" ht="19.5" customHeight="1" x14ac:dyDescent="0.3">
      <c r="A2" s="103" t="s">
        <v>12</v>
      </c>
      <c r="B2" s="104"/>
      <c r="C2" s="104"/>
      <c r="D2" s="104"/>
      <c r="E2" s="104"/>
      <c r="F2" s="105"/>
      <c r="G2" s="1"/>
      <c r="H2" s="8"/>
      <c r="I2" s="1"/>
      <c r="J2" s="1"/>
      <c r="K2" s="106"/>
      <c r="L2" s="106"/>
      <c r="M2" s="106"/>
      <c r="N2" s="9"/>
      <c r="O2" s="106" t="s">
        <v>117</v>
      </c>
      <c r="P2" s="129"/>
      <c r="Q2" s="36"/>
    </row>
    <row r="3" spans="1:26" ht="22.2" customHeight="1" x14ac:dyDescent="0.3">
      <c r="A3" s="107" t="s">
        <v>13</v>
      </c>
      <c r="B3" s="108" t="s">
        <v>14</v>
      </c>
      <c r="C3" s="58" t="s">
        <v>15</v>
      </c>
      <c r="D3" s="110" t="s">
        <v>16</v>
      </c>
      <c r="E3" s="107" t="s">
        <v>17</v>
      </c>
      <c r="F3" s="107"/>
      <c r="G3" s="107"/>
      <c r="H3" s="107"/>
      <c r="I3" s="112" t="s">
        <v>18</v>
      </c>
      <c r="J3" s="113"/>
      <c r="K3" s="113"/>
      <c r="L3" s="113"/>
      <c r="M3" s="113"/>
      <c r="N3" s="113"/>
      <c r="O3" s="113"/>
      <c r="P3" s="114"/>
      <c r="Q3" s="37" t="s">
        <v>19</v>
      </c>
      <c r="R3" s="49"/>
      <c r="S3" s="29"/>
    </row>
    <row r="4" spans="1:26" ht="22.2" customHeight="1" x14ac:dyDescent="0.3">
      <c r="A4" s="107"/>
      <c r="B4" s="109"/>
      <c r="C4" s="93"/>
      <c r="D4" s="111"/>
      <c r="E4" s="112" t="s">
        <v>20</v>
      </c>
      <c r="F4" s="114"/>
      <c r="G4" s="107" t="s">
        <v>21</v>
      </c>
      <c r="H4" s="107"/>
      <c r="I4" s="10" t="s">
        <v>118</v>
      </c>
      <c r="J4" s="11" t="s">
        <v>22</v>
      </c>
      <c r="K4" s="11" t="s">
        <v>23</v>
      </c>
      <c r="L4" s="115" t="s">
        <v>24</v>
      </c>
      <c r="M4" s="116"/>
      <c r="N4" s="119" t="s">
        <v>115</v>
      </c>
      <c r="O4" s="119" t="s">
        <v>39</v>
      </c>
      <c r="P4" s="107" t="s">
        <v>25</v>
      </c>
      <c r="Q4" s="12">
        <v>2043480</v>
      </c>
      <c r="R4" s="41"/>
      <c r="S4" s="30"/>
    </row>
    <row r="5" spans="1:26" s="36" customFormat="1" ht="28.5" customHeight="1" x14ac:dyDescent="0.3">
      <c r="A5" s="107"/>
      <c r="B5" s="109"/>
      <c r="C5" s="93"/>
      <c r="D5" s="130" t="s">
        <v>40</v>
      </c>
      <c r="E5" s="50" t="s">
        <v>104</v>
      </c>
      <c r="F5" s="50" t="s">
        <v>105</v>
      </c>
      <c r="G5" s="50" t="s">
        <v>104</v>
      </c>
      <c r="H5" s="50" t="s">
        <v>105</v>
      </c>
      <c r="I5" s="131">
        <f>(Q4-J87-K87)/D87</f>
        <v>7.7881</v>
      </c>
      <c r="J5" s="132">
        <v>24.85</v>
      </c>
      <c r="K5" s="132">
        <v>24.39</v>
      </c>
      <c r="L5" s="117"/>
      <c r="M5" s="118"/>
      <c r="N5" s="58"/>
      <c r="O5" s="58"/>
      <c r="P5" s="58"/>
      <c r="R5" s="45">
        <f>Q4/D87</f>
        <v>11.621</v>
      </c>
      <c r="Y5" s="40"/>
    </row>
    <row r="6" spans="1:26" s="36" customFormat="1" ht="29.25" customHeight="1" x14ac:dyDescent="0.3">
      <c r="A6" s="39">
        <v>1</v>
      </c>
      <c r="B6" s="13" t="s">
        <v>100</v>
      </c>
      <c r="C6" s="14" t="s">
        <v>38</v>
      </c>
      <c r="D6" s="15">
        <v>170</v>
      </c>
      <c r="E6" s="2">
        <v>122</v>
      </c>
      <c r="F6" s="7">
        <f>E6*D6/1000</f>
        <v>20.74</v>
      </c>
      <c r="G6" s="2">
        <v>24</v>
      </c>
      <c r="H6" s="5">
        <f>G6*D6/1000</f>
        <v>4.08</v>
      </c>
      <c r="I6" s="16">
        <f>$I$5*D6</f>
        <v>1323.98</v>
      </c>
      <c r="J6" s="22">
        <f>F6*$J$5</f>
        <v>515.39</v>
      </c>
      <c r="K6" s="22">
        <f>H6*$K$5</f>
        <v>99.51</v>
      </c>
      <c r="L6" s="65">
        <f>ROUND(SUM(I6:K6),0)</f>
        <v>1939</v>
      </c>
      <c r="M6" s="66"/>
      <c r="N6" s="6">
        <f>ROUND(L6*5%,0)</f>
        <v>97</v>
      </c>
      <c r="O6" s="17" t="s">
        <v>26</v>
      </c>
      <c r="P6" s="6">
        <f>SUM(L6:O6)</f>
        <v>2036</v>
      </c>
    </row>
    <row r="7" spans="1:26" ht="29.25" customHeight="1" x14ac:dyDescent="0.3">
      <c r="A7" s="39">
        <v>2</v>
      </c>
      <c r="B7" s="13" t="s">
        <v>101</v>
      </c>
      <c r="C7" s="14" t="s">
        <v>9</v>
      </c>
      <c r="D7" s="15">
        <v>72</v>
      </c>
      <c r="E7" s="2">
        <v>143</v>
      </c>
      <c r="F7" s="7">
        <f>E7*D7/1000</f>
        <v>10.3</v>
      </c>
      <c r="G7" s="2">
        <v>47</v>
      </c>
      <c r="H7" s="5">
        <f>G7*D7/1000</f>
        <v>3.38</v>
      </c>
      <c r="I7" s="16">
        <f>$I$5*D7</f>
        <v>560.74</v>
      </c>
      <c r="J7" s="22">
        <f>F7*$J$5</f>
        <v>255.96</v>
      </c>
      <c r="K7" s="22">
        <f>H7*$K$5</f>
        <v>82.44</v>
      </c>
      <c r="L7" s="65">
        <f>ROUND(SUM(I7:K7),0)</f>
        <v>899</v>
      </c>
      <c r="M7" s="66"/>
      <c r="N7" s="6">
        <f>ROUND(L7*5%,0)</f>
        <v>45</v>
      </c>
      <c r="O7" s="6">
        <f>ROUND(D7*1,0)</f>
        <v>72</v>
      </c>
      <c r="P7" s="6">
        <f>SUM(L7:O7)</f>
        <v>1016</v>
      </c>
      <c r="Z7" s="3"/>
    </row>
    <row r="8" spans="1:26" ht="29.25" customHeight="1" x14ac:dyDescent="0.3">
      <c r="A8" s="39">
        <v>3</v>
      </c>
      <c r="B8" s="13" t="s">
        <v>1</v>
      </c>
      <c r="C8" s="18">
        <v>11189803</v>
      </c>
      <c r="D8" s="15">
        <v>9</v>
      </c>
      <c r="E8" s="2">
        <v>113</v>
      </c>
      <c r="F8" s="7">
        <f>E8*D8/1000</f>
        <v>1.02</v>
      </c>
      <c r="G8" s="2">
        <v>24</v>
      </c>
      <c r="H8" s="5">
        <f>G8*D8/1000</f>
        <v>0.22</v>
      </c>
      <c r="I8" s="16">
        <f>$I$5*D8</f>
        <v>70.09</v>
      </c>
      <c r="J8" s="22">
        <f>F8*$J$5</f>
        <v>25.35</v>
      </c>
      <c r="K8" s="22">
        <f>H8*$K$5</f>
        <v>5.37</v>
      </c>
      <c r="L8" s="65">
        <f>ROUND(SUM(I8:K8),0)</f>
        <v>101</v>
      </c>
      <c r="M8" s="66"/>
      <c r="N8" s="6">
        <f>ROUND(L8*5%,0)</f>
        <v>5</v>
      </c>
      <c r="O8" s="17" t="s">
        <v>26</v>
      </c>
      <c r="P8" s="6">
        <f>SUM(L8:O8)</f>
        <v>106</v>
      </c>
      <c r="Z8" s="3"/>
    </row>
    <row r="9" spans="1:26" ht="29.25" customHeight="1" x14ac:dyDescent="0.3">
      <c r="A9" s="39">
        <v>4</v>
      </c>
      <c r="B9" s="13" t="s">
        <v>27</v>
      </c>
      <c r="C9" s="58">
        <v>12205020</v>
      </c>
      <c r="D9" s="15">
        <v>6304</v>
      </c>
      <c r="E9" s="2">
        <v>76.2</v>
      </c>
      <c r="F9" s="7">
        <f t="shared" ref="F9:F10" si="0">E9*D9/1000</f>
        <v>480.36</v>
      </c>
      <c r="G9" s="2">
        <v>9</v>
      </c>
      <c r="H9" s="5">
        <f t="shared" ref="H9:H10" si="1">G9*D9/1000</f>
        <v>56.74</v>
      </c>
      <c r="I9" s="16">
        <f>$I$5*D9</f>
        <v>49096.18</v>
      </c>
      <c r="J9" s="22">
        <f t="shared" ref="J9" si="2">F9*$J$5</f>
        <v>11936.95</v>
      </c>
      <c r="K9" s="22">
        <f t="shared" ref="K9" si="3">H9*$K$5</f>
        <v>1383.89</v>
      </c>
      <c r="L9" s="65">
        <f>ROUND(SUM(I9:K9),0)</f>
        <v>62417</v>
      </c>
      <c r="M9" s="66"/>
      <c r="N9" s="6">
        <f t="shared" ref="N9" si="4">ROUND(L9*5%,0)</f>
        <v>3121</v>
      </c>
      <c r="O9" s="17" t="s">
        <v>8</v>
      </c>
      <c r="P9" s="6">
        <f t="shared" ref="P9:P10" si="5">SUM(L9:O9)</f>
        <v>65538</v>
      </c>
      <c r="Q9" s="56"/>
      <c r="Z9" s="3"/>
    </row>
    <row r="10" spans="1:26" ht="29.25" customHeight="1" x14ac:dyDescent="0.3">
      <c r="A10" s="39">
        <v>5</v>
      </c>
      <c r="B10" s="13" t="s">
        <v>28</v>
      </c>
      <c r="C10" s="127"/>
      <c r="D10" s="15">
        <v>12720</v>
      </c>
      <c r="E10" s="2">
        <v>350</v>
      </c>
      <c r="F10" s="7">
        <f t="shared" si="0"/>
        <v>4452</v>
      </c>
      <c r="G10" s="2">
        <v>7.25</v>
      </c>
      <c r="H10" s="5">
        <f t="shared" si="1"/>
        <v>92.22</v>
      </c>
      <c r="I10" s="16">
        <f>$I$5*D10</f>
        <v>99064.63</v>
      </c>
      <c r="J10" s="22">
        <f>F10*$J$5</f>
        <v>110632.2</v>
      </c>
      <c r="K10" s="22">
        <f>H10*$K$5</f>
        <v>2249.25</v>
      </c>
      <c r="L10" s="65">
        <f>ROUND(SUM(I10:K10),0)</f>
        <v>211946</v>
      </c>
      <c r="M10" s="66"/>
      <c r="N10" s="6">
        <f>ROUND(L10*5%,0)</f>
        <v>10597</v>
      </c>
      <c r="O10" s="17" t="s">
        <v>8</v>
      </c>
      <c r="P10" s="6">
        <f t="shared" si="5"/>
        <v>222543</v>
      </c>
      <c r="Z10" s="3"/>
    </row>
    <row r="11" spans="1:26" ht="29.25" customHeight="1" x14ac:dyDescent="0.3">
      <c r="A11" s="39">
        <v>6</v>
      </c>
      <c r="B11" s="13" t="s">
        <v>29</v>
      </c>
      <c r="C11" s="53">
        <v>12215548</v>
      </c>
      <c r="D11" s="15">
        <v>26</v>
      </c>
      <c r="E11" s="2">
        <v>45</v>
      </c>
      <c r="F11" s="7">
        <f t="shared" ref="F11:F26" si="6">E11*D11/1000</f>
        <v>1.17</v>
      </c>
      <c r="G11" s="2">
        <v>10</v>
      </c>
      <c r="H11" s="5">
        <f t="shared" ref="H11:H26" si="7">G11*D11/1000</f>
        <v>0.26</v>
      </c>
      <c r="I11" s="16">
        <f t="shared" ref="I11:I25" si="8">$I$5*D11</f>
        <v>202.49</v>
      </c>
      <c r="J11" s="22">
        <f>F11*$J$5</f>
        <v>29.07</v>
      </c>
      <c r="K11" s="22">
        <f t="shared" ref="K11:K38" si="9">H11*$K$5</f>
        <v>6.34</v>
      </c>
      <c r="L11" s="65">
        <f t="shared" ref="L11:L26" si="10">ROUND(SUM(I11:K11),0)</f>
        <v>238</v>
      </c>
      <c r="M11" s="66"/>
      <c r="N11" s="6">
        <f>ROUND(L11*5%,0)</f>
        <v>12</v>
      </c>
      <c r="O11" s="17" t="s">
        <v>8</v>
      </c>
      <c r="P11" s="6">
        <f>SUM(L11:O11)</f>
        <v>250</v>
      </c>
      <c r="Z11" s="3"/>
    </row>
    <row r="12" spans="1:26" ht="29.25" customHeight="1" x14ac:dyDescent="0.3">
      <c r="A12" s="39">
        <v>7</v>
      </c>
      <c r="B12" s="13" t="s">
        <v>102</v>
      </c>
      <c r="C12" s="53">
        <v>12959239</v>
      </c>
      <c r="D12" s="15">
        <v>1820</v>
      </c>
      <c r="E12" s="2">
        <v>38.4</v>
      </c>
      <c r="F12" s="7">
        <f t="shared" si="6"/>
        <v>69.89</v>
      </c>
      <c r="G12" s="2">
        <v>5.8</v>
      </c>
      <c r="H12" s="5">
        <f t="shared" si="7"/>
        <v>10.56</v>
      </c>
      <c r="I12" s="16">
        <f t="shared" si="8"/>
        <v>14174.34</v>
      </c>
      <c r="J12" s="22">
        <f t="shared" ref="J12:J26" si="11">F12*$J$5</f>
        <v>1736.77</v>
      </c>
      <c r="K12" s="22">
        <f t="shared" si="9"/>
        <v>257.56</v>
      </c>
      <c r="L12" s="65">
        <f t="shared" si="10"/>
        <v>16169</v>
      </c>
      <c r="M12" s="66"/>
      <c r="N12" s="6">
        <f>ROUND(L12*5%,0)</f>
        <v>808</v>
      </c>
      <c r="O12" s="6">
        <f>ROUND(D12*1,0)</f>
        <v>1820</v>
      </c>
      <c r="P12" s="6">
        <f t="shared" ref="P12:P26" si="12">SUM(L12:O12)</f>
        <v>18797</v>
      </c>
      <c r="Z12" s="3"/>
    </row>
    <row r="13" spans="1:26" ht="28.8" customHeight="1" x14ac:dyDescent="0.3">
      <c r="A13" s="39">
        <v>8</v>
      </c>
      <c r="B13" s="13" t="s">
        <v>103</v>
      </c>
      <c r="C13" s="53">
        <v>13006301</v>
      </c>
      <c r="D13" s="15">
        <v>823</v>
      </c>
      <c r="E13" s="2">
        <v>107.8</v>
      </c>
      <c r="F13" s="7">
        <f t="shared" si="6"/>
        <v>88.72</v>
      </c>
      <c r="G13" s="2">
        <v>18.399999999999999</v>
      </c>
      <c r="H13" s="5">
        <f>G13*D13/1000</f>
        <v>15.14</v>
      </c>
      <c r="I13" s="16">
        <f t="shared" si="8"/>
        <v>6409.61</v>
      </c>
      <c r="J13" s="22">
        <f>F13*$J$5</f>
        <v>2204.69</v>
      </c>
      <c r="K13" s="22">
        <f t="shared" ref="K13:K19" si="13">H13*$K$5</f>
        <v>369.26</v>
      </c>
      <c r="L13" s="65">
        <f t="shared" si="10"/>
        <v>8984</v>
      </c>
      <c r="M13" s="66"/>
      <c r="N13" s="6">
        <f>ROUND(L13*5%,0)</f>
        <v>449</v>
      </c>
      <c r="O13" s="17" t="s">
        <v>8</v>
      </c>
      <c r="P13" s="6">
        <f t="shared" si="12"/>
        <v>9433</v>
      </c>
      <c r="Z13" s="3"/>
    </row>
    <row r="14" spans="1:26" ht="29.25" customHeight="1" x14ac:dyDescent="0.3">
      <c r="A14" s="39">
        <v>9</v>
      </c>
      <c r="B14" s="28" t="s">
        <v>61</v>
      </c>
      <c r="C14" s="58">
        <v>16130599</v>
      </c>
      <c r="D14" s="15">
        <v>45194</v>
      </c>
      <c r="E14" s="2">
        <v>0</v>
      </c>
      <c r="F14" s="7">
        <f>E14*D14/1000</f>
        <v>0</v>
      </c>
      <c r="G14" s="2">
        <v>0</v>
      </c>
      <c r="H14" s="7">
        <f t="shared" si="7"/>
        <v>0</v>
      </c>
      <c r="I14" s="16">
        <f>$I$5*D14</f>
        <v>351975.39</v>
      </c>
      <c r="J14" s="22">
        <f>F14*$J$5</f>
        <v>0</v>
      </c>
      <c r="K14" s="22">
        <f t="shared" si="13"/>
        <v>0</v>
      </c>
      <c r="L14" s="65">
        <f>ROUND(SUM(I14:K14),0)</f>
        <v>351975</v>
      </c>
      <c r="M14" s="128"/>
      <c r="N14" s="46" t="s">
        <v>8</v>
      </c>
      <c r="O14" s="17" t="s">
        <v>8</v>
      </c>
      <c r="P14" s="6">
        <f>SUM(L14:O14)</f>
        <v>351975</v>
      </c>
      <c r="Z14" s="3"/>
    </row>
    <row r="15" spans="1:26" ht="29.25" customHeight="1" x14ac:dyDescent="0.3">
      <c r="A15" s="39">
        <v>10</v>
      </c>
      <c r="B15" s="28" t="s">
        <v>62</v>
      </c>
      <c r="C15" s="94"/>
      <c r="D15" s="15"/>
      <c r="E15" s="2">
        <v>127.2</v>
      </c>
      <c r="F15" s="35">
        <f>E15*D14/1000</f>
        <v>5748.68</v>
      </c>
      <c r="G15" s="2">
        <v>78.5</v>
      </c>
      <c r="H15" s="133">
        <f>G15*D14/1000</f>
        <v>3547.73</v>
      </c>
      <c r="I15" s="16" t="s">
        <v>60</v>
      </c>
      <c r="J15" s="22">
        <f>F15*$J$5</f>
        <v>142854.70000000001</v>
      </c>
      <c r="K15" s="25">
        <f>H15*$K$5</f>
        <v>86529.13</v>
      </c>
      <c r="L15" s="65">
        <f>ROUND(SUM(I15:K15),0)</f>
        <v>229384</v>
      </c>
      <c r="M15" s="66"/>
      <c r="N15" s="46" t="s">
        <v>99</v>
      </c>
      <c r="O15" s="17" t="s">
        <v>99</v>
      </c>
      <c r="P15" s="6">
        <f t="shared" si="12"/>
        <v>229384</v>
      </c>
      <c r="Z15" s="3"/>
    </row>
    <row r="16" spans="1:26" ht="29.25" customHeight="1" x14ac:dyDescent="0.3">
      <c r="A16" s="39">
        <v>11</v>
      </c>
      <c r="B16" s="20" t="s">
        <v>112</v>
      </c>
      <c r="C16" s="53">
        <v>16597791</v>
      </c>
      <c r="D16" s="15">
        <v>0</v>
      </c>
      <c r="E16" s="2">
        <v>32</v>
      </c>
      <c r="F16" s="7">
        <f>E16*D16/1000</f>
        <v>0</v>
      </c>
      <c r="G16" s="2">
        <v>4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65">
        <f>ROUND(SUM(I16:K16),0)</f>
        <v>0</v>
      </c>
      <c r="M16" s="66"/>
      <c r="N16" s="6">
        <f>ROUND(L16*5%,0)</f>
        <v>0</v>
      </c>
      <c r="O16" s="6">
        <f>ROUND(D16*1,0)</f>
        <v>0</v>
      </c>
      <c r="P16" s="6">
        <f>SUM(L16:O16)</f>
        <v>0</v>
      </c>
      <c r="Z16" s="3"/>
    </row>
    <row r="17" spans="1:26" ht="29.25" customHeight="1" x14ac:dyDescent="0.3">
      <c r="A17" s="39">
        <v>12</v>
      </c>
      <c r="B17" s="13" t="s">
        <v>64</v>
      </c>
      <c r="C17" s="53">
        <v>16749811</v>
      </c>
      <c r="D17" s="15">
        <v>468</v>
      </c>
      <c r="E17" s="2">
        <v>234</v>
      </c>
      <c r="F17" s="7">
        <f>E17*D17/1000</f>
        <v>109.51</v>
      </c>
      <c r="G17" s="2">
        <v>8</v>
      </c>
      <c r="H17" s="5">
        <f>G17*D17/1000</f>
        <v>3.74</v>
      </c>
      <c r="I17" s="16">
        <f>$I$5*D17</f>
        <v>3644.83</v>
      </c>
      <c r="J17" s="22">
        <f t="shared" si="11"/>
        <v>2721.32</v>
      </c>
      <c r="K17" s="22">
        <f t="shared" si="13"/>
        <v>91.22</v>
      </c>
      <c r="L17" s="65">
        <f t="shared" si="10"/>
        <v>6457</v>
      </c>
      <c r="M17" s="66"/>
      <c r="N17" s="6">
        <f t="shared" ref="N17:N26" si="14">ROUND(L17*5%,0)</f>
        <v>323</v>
      </c>
      <c r="O17" s="6">
        <f>ROUND(D17*1,0)</f>
        <v>468</v>
      </c>
      <c r="P17" s="6">
        <f>SUM(L17:O17)</f>
        <v>7248</v>
      </c>
      <c r="Z17" s="3"/>
    </row>
    <row r="18" spans="1:26" ht="29.25" customHeight="1" x14ac:dyDescent="0.3">
      <c r="A18" s="39">
        <v>13</v>
      </c>
      <c r="B18" s="13" t="s">
        <v>41</v>
      </c>
      <c r="C18" s="53">
        <v>20675832</v>
      </c>
      <c r="D18" s="15">
        <v>139</v>
      </c>
      <c r="E18" s="2">
        <v>95</v>
      </c>
      <c r="F18" s="7">
        <f>E18*D18/1000</f>
        <v>13.21</v>
      </c>
      <c r="G18" s="2">
        <v>15</v>
      </c>
      <c r="H18" s="5">
        <f>G18*D18/1000</f>
        <v>2.09</v>
      </c>
      <c r="I18" s="16">
        <f>$I$5*D18</f>
        <v>1082.55</v>
      </c>
      <c r="J18" s="22">
        <f>F18*$J$5</f>
        <v>328.27</v>
      </c>
      <c r="K18" s="22">
        <f>H18*$K$5</f>
        <v>50.98</v>
      </c>
      <c r="L18" s="65">
        <f>ROUND(SUM(I18:K18),0)</f>
        <v>1462</v>
      </c>
      <c r="M18" s="66"/>
      <c r="N18" s="6">
        <f>ROUND(L18*5%,0)</f>
        <v>73</v>
      </c>
      <c r="O18" s="17" t="s">
        <v>8</v>
      </c>
      <c r="P18" s="6">
        <f>SUM(L18:O18)</f>
        <v>1535</v>
      </c>
      <c r="Z18" s="3"/>
    </row>
    <row r="19" spans="1:26" ht="29.25" customHeight="1" x14ac:dyDescent="0.3">
      <c r="A19" s="39">
        <v>14</v>
      </c>
      <c r="B19" s="13" t="s">
        <v>65</v>
      </c>
      <c r="C19" s="53">
        <v>21230513</v>
      </c>
      <c r="D19" s="15">
        <v>129</v>
      </c>
      <c r="E19" s="2">
        <v>38</v>
      </c>
      <c r="F19" s="7">
        <f t="shared" si="6"/>
        <v>4.9000000000000004</v>
      </c>
      <c r="G19" s="2">
        <v>8</v>
      </c>
      <c r="H19" s="5">
        <f t="shared" si="7"/>
        <v>1.03</v>
      </c>
      <c r="I19" s="16">
        <f>$I$5*D19</f>
        <v>1004.66</v>
      </c>
      <c r="J19" s="22">
        <f t="shared" si="11"/>
        <v>121.77</v>
      </c>
      <c r="K19" s="22">
        <f t="shared" si="13"/>
        <v>25.12</v>
      </c>
      <c r="L19" s="65">
        <f t="shared" si="10"/>
        <v>1152</v>
      </c>
      <c r="M19" s="66"/>
      <c r="N19" s="6">
        <f t="shared" si="14"/>
        <v>58</v>
      </c>
      <c r="O19" s="17" t="s">
        <v>8</v>
      </c>
      <c r="P19" s="6">
        <f t="shared" si="12"/>
        <v>1210</v>
      </c>
      <c r="Z19" s="3"/>
    </row>
    <row r="20" spans="1:26" ht="29.25" customHeight="1" x14ac:dyDescent="0.3">
      <c r="A20" s="39">
        <v>15</v>
      </c>
      <c r="B20" s="13" t="s">
        <v>66</v>
      </c>
      <c r="C20" s="53">
        <v>22050165</v>
      </c>
      <c r="D20" s="15">
        <v>12</v>
      </c>
      <c r="E20" s="2">
        <v>169</v>
      </c>
      <c r="F20" s="7">
        <f t="shared" si="6"/>
        <v>2.0299999999999998</v>
      </c>
      <c r="G20" s="2">
        <v>16</v>
      </c>
      <c r="H20" s="5">
        <f t="shared" si="7"/>
        <v>0.19</v>
      </c>
      <c r="I20" s="16">
        <f t="shared" si="8"/>
        <v>93.46</v>
      </c>
      <c r="J20" s="22">
        <f t="shared" si="11"/>
        <v>50.45</v>
      </c>
      <c r="K20" s="22">
        <f t="shared" si="9"/>
        <v>4.63</v>
      </c>
      <c r="L20" s="65">
        <f t="shared" si="10"/>
        <v>149</v>
      </c>
      <c r="M20" s="66"/>
      <c r="N20" s="6">
        <f t="shared" si="14"/>
        <v>7</v>
      </c>
      <c r="O20" s="17" t="s">
        <v>8</v>
      </c>
      <c r="P20" s="6">
        <f t="shared" si="12"/>
        <v>156</v>
      </c>
      <c r="Z20" s="3"/>
    </row>
    <row r="21" spans="1:26" ht="29.25" customHeight="1" x14ac:dyDescent="0.3">
      <c r="A21" s="39">
        <v>16</v>
      </c>
      <c r="B21" s="13" t="s">
        <v>67</v>
      </c>
      <c r="C21" s="53">
        <v>22099890</v>
      </c>
      <c r="D21" s="15">
        <v>393</v>
      </c>
      <c r="E21" s="2">
        <v>264</v>
      </c>
      <c r="F21" s="7">
        <f t="shared" si="6"/>
        <v>103.75</v>
      </c>
      <c r="G21" s="2">
        <v>48</v>
      </c>
      <c r="H21" s="5">
        <f t="shared" si="7"/>
        <v>18.86</v>
      </c>
      <c r="I21" s="16">
        <f>$I$5*D21</f>
        <v>3060.72</v>
      </c>
      <c r="J21" s="22">
        <f t="shared" si="11"/>
        <v>2578.19</v>
      </c>
      <c r="K21" s="22">
        <f>H21*$K$5</f>
        <v>460</v>
      </c>
      <c r="L21" s="65">
        <f t="shared" si="10"/>
        <v>6099</v>
      </c>
      <c r="M21" s="66"/>
      <c r="N21" s="6">
        <f t="shared" si="14"/>
        <v>305</v>
      </c>
      <c r="O21" s="17" t="s">
        <v>8</v>
      </c>
      <c r="P21" s="6">
        <f t="shared" si="12"/>
        <v>6404</v>
      </c>
      <c r="Z21" s="3"/>
    </row>
    <row r="22" spans="1:26" ht="29.25" customHeight="1" x14ac:dyDescent="0.3">
      <c r="A22" s="39">
        <v>17</v>
      </c>
      <c r="B22" s="13" t="s">
        <v>68</v>
      </c>
      <c r="C22" s="53">
        <v>22239029</v>
      </c>
      <c r="D22" s="15">
        <v>94</v>
      </c>
      <c r="E22" s="2">
        <v>166</v>
      </c>
      <c r="F22" s="7">
        <f t="shared" si="6"/>
        <v>15.6</v>
      </c>
      <c r="G22" s="2">
        <v>32</v>
      </c>
      <c r="H22" s="5">
        <f t="shared" si="7"/>
        <v>3.01</v>
      </c>
      <c r="I22" s="16">
        <f t="shared" si="8"/>
        <v>732.08</v>
      </c>
      <c r="J22" s="22">
        <f t="shared" si="11"/>
        <v>387.66</v>
      </c>
      <c r="K22" s="22">
        <f t="shared" si="9"/>
        <v>73.41</v>
      </c>
      <c r="L22" s="65">
        <f t="shared" si="10"/>
        <v>1193</v>
      </c>
      <c r="M22" s="66"/>
      <c r="N22" s="6">
        <f t="shared" si="14"/>
        <v>60</v>
      </c>
      <c r="O22" s="6">
        <f>ROUND(D22*1,0)</f>
        <v>94</v>
      </c>
      <c r="P22" s="6">
        <f t="shared" si="12"/>
        <v>1347</v>
      </c>
      <c r="Z22" s="3"/>
    </row>
    <row r="23" spans="1:26" ht="29.25" customHeight="1" x14ac:dyDescent="0.3">
      <c r="A23" s="39">
        <v>18</v>
      </c>
      <c r="B23" s="13" t="s">
        <v>69</v>
      </c>
      <c r="C23" s="58">
        <v>22415854</v>
      </c>
      <c r="D23" s="15">
        <v>1100</v>
      </c>
      <c r="E23" s="2">
        <v>139</v>
      </c>
      <c r="F23" s="59">
        <f>(E23*D23/1000)+(D24*E24/1000)</f>
        <v>153.03</v>
      </c>
      <c r="G23" s="2">
        <v>20</v>
      </c>
      <c r="H23" s="60">
        <f>(G23*D23/1000)+(D24*G24/1000)</f>
        <v>22.01</v>
      </c>
      <c r="I23" s="61">
        <f>$I$5*(D23+D24)</f>
        <v>8574.7000000000007</v>
      </c>
      <c r="J23" s="62">
        <f>F23*$J$5</f>
        <v>3802.8</v>
      </c>
      <c r="K23" s="62">
        <f>H23*$K$5</f>
        <v>536.82000000000005</v>
      </c>
      <c r="L23" s="63">
        <f>ROUND(SUM(I23:K24),0)</f>
        <v>12914</v>
      </c>
      <c r="M23" s="64"/>
      <c r="N23" s="57">
        <f>ROUND(L23*5%,0)</f>
        <v>646</v>
      </c>
      <c r="O23" s="57">
        <f>ROUND((D23+D24)*1,0)</f>
        <v>1101</v>
      </c>
      <c r="P23" s="57">
        <f>SUM(L23:O23)</f>
        <v>14661</v>
      </c>
      <c r="Z23" s="3"/>
    </row>
    <row r="24" spans="1:26" ht="29.25" customHeight="1" x14ac:dyDescent="0.3">
      <c r="A24" s="39">
        <v>19</v>
      </c>
      <c r="B24" s="13" t="s">
        <v>111</v>
      </c>
      <c r="C24" s="94"/>
      <c r="D24" s="15">
        <v>1</v>
      </c>
      <c r="E24" s="2">
        <v>132</v>
      </c>
      <c r="F24" s="69"/>
      <c r="G24" s="2">
        <v>9</v>
      </c>
      <c r="H24" s="69"/>
      <c r="I24" s="69"/>
      <c r="J24" s="69"/>
      <c r="K24" s="69"/>
      <c r="L24" s="100"/>
      <c r="M24" s="101"/>
      <c r="N24" s="69"/>
      <c r="O24" s="69"/>
      <c r="P24" s="69"/>
      <c r="Z24" s="3"/>
    </row>
    <row r="25" spans="1:26" ht="29.25" customHeight="1" x14ac:dyDescent="0.3">
      <c r="A25" s="39">
        <v>20</v>
      </c>
      <c r="B25" s="13" t="s">
        <v>70</v>
      </c>
      <c r="C25" s="50">
        <v>22522453</v>
      </c>
      <c r="D25" s="15">
        <v>3885</v>
      </c>
      <c r="E25" s="2">
        <v>26</v>
      </c>
      <c r="F25" s="7">
        <f t="shared" si="6"/>
        <v>101.01</v>
      </c>
      <c r="G25" s="2">
        <v>12</v>
      </c>
      <c r="H25" s="5">
        <f t="shared" si="7"/>
        <v>46.62</v>
      </c>
      <c r="I25" s="16">
        <f t="shared" si="8"/>
        <v>30256.77</v>
      </c>
      <c r="J25" s="22">
        <f t="shared" si="11"/>
        <v>2510.1</v>
      </c>
      <c r="K25" s="22">
        <f t="shared" si="9"/>
        <v>1137.06</v>
      </c>
      <c r="L25" s="65">
        <f t="shared" si="10"/>
        <v>33904</v>
      </c>
      <c r="M25" s="66"/>
      <c r="N25" s="6">
        <f t="shared" si="14"/>
        <v>1695</v>
      </c>
      <c r="O25" s="17" t="s">
        <v>8</v>
      </c>
      <c r="P25" s="6">
        <f>SUM(L25:O25)</f>
        <v>35599</v>
      </c>
      <c r="Z25" s="3"/>
    </row>
    <row r="26" spans="1:26" ht="29.25" customHeight="1" x14ac:dyDescent="0.3">
      <c r="A26" s="39">
        <v>21</v>
      </c>
      <c r="B26" s="13" t="s">
        <v>42</v>
      </c>
      <c r="C26" s="50">
        <v>22749711</v>
      </c>
      <c r="D26" s="15">
        <v>119</v>
      </c>
      <c r="E26" s="2">
        <v>98</v>
      </c>
      <c r="F26" s="7">
        <f t="shared" si="6"/>
        <v>11.66</v>
      </c>
      <c r="G26" s="2">
        <v>20</v>
      </c>
      <c r="H26" s="5">
        <f t="shared" si="7"/>
        <v>2.38</v>
      </c>
      <c r="I26" s="16">
        <f>$I$5*D26</f>
        <v>926.78</v>
      </c>
      <c r="J26" s="22">
        <f t="shared" si="11"/>
        <v>289.75</v>
      </c>
      <c r="K26" s="22">
        <f>H26*$K$5</f>
        <v>58.05</v>
      </c>
      <c r="L26" s="65">
        <f t="shared" si="10"/>
        <v>1275</v>
      </c>
      <c r="M26" s="66"/>
      <c r="N26" s="6">
        <f t="shared" si="14"/>
        <v>64</v>
      </c>
      <c r="O26" s="6">
        <f>ROUND(D26*1,0)</f>
        <v>119</v>
      </c>
      <c r="P26" s="6">
        <f t="shared" si="12"/>
        <v>1458</v>
      </c>
      <c r="Z26" s="3"/>
    </row>
    <row r="27" spans="1:26" ht="29.25" customHeight="1" x14ac:dyDescent="0.3">
      <c r="A27" s="39">
        <v>22</v>
      </c>
      <c r="B27" s="13" t="s">
        <v>43</v>
      </c>
      <c r="C27" s="58">
        <v>22822281</v>
      </c>
      <c r="D27" s="15">
        <v>2266</v>
      </c>
      <c r="E27" s="2">
        <v>90</v>
      </c>
      <c r="F27" s="59">
        <f>(D27*E27+D28*E28+D29*E29+D30*E30+D31*E31)/1000</f>
        <v>3538.92</v>
      </c>
      <c r="G27" s="2">
        <v>33</v>
      </c>
      <c r="H27" s="60">
        <f>(D27*G27+D28*G28+D29*G29+D30*G30+D31*G31)/1000</f>
        <v>663.93</v>
      </c>
      <c r="I27" s="61">
        <f>$I$5*(D27+D28+D29+D30+D31)</f>
        <v>184570.18</v>
      </c>
      <c r="J27" s="62">
        <f>F27*$J$5</f>
        <v>87942.16</v>
      </c>
      <c r="K27" s="62">
        <f>H27*$K$5</f>
        <v>16193.25</v>
      </c>
      <c r="L27" s="63">
        <f>ROUND(SUM(I27+J27+K27),0)</f>
        <v>288706</v>
      </c>
      <c r="M27" s="64"/>
      <c r="N27" s="57">
        <f>ROUND(L27*5%,0)</f>
        <v>14435</v>
      </c>
      <c r="O27" s="57" t="s">
        <v>10</v>
      </c>
      <c r="P27" s="57">
        <f>SUM(L27:O31)</f>
        <v>303141</v>
      </c>
      <c r="Z27" s="3"/>
    </row>
    <row r="28" spans="1:26" ht="29.25" customHeight="1" x14ac:dyDescent="0.3">
      <c r="A28" s="39">
        <v>23</v>
      </c>
      <c r="B28" s="13" t="s">
        <v>44</v>
      </c>
      <c r="C28" s="93"/>
      <c r="D28" s="15">
        <v>2685</v>
      </c>
      <c r="E28" s="2">
        <v>140</v>
      </c>
      <c r="F28" s="73"/>
      <c r="G28" s="2">
        <v>22</v>
      </c>
      <c r="H28" s="74"/>
      <c r="I28" s="75"/>
      <c r="J28" s="76">
        <f>SUM(F28*$J$5)</f>
        <v>0</v>
      </c>
      <c r="K28" s="76">
        <f t="shared" si="9"/>
        <v>0</v>
      </c>
      <c r="L28" s="120"/>
      <c r="M28" s="121"/>
      <c r="N28" s="77"/>
      <c r="O28" s="67"/>
      <c r="P28" s="70"/>
      <c r="Z28" s="3"/>
    </row>
    <row r="29" spans="1:26" ht="29.25" customHeight="1" x14ac:dyDescent="0.3">
      <c r="A29" s="39">
        <v>24</v>
      </c>
      <c r="B29" s="13" t="s">
        <v>45</v>
      </c>
      <c r="C29" s="93"/>
      <c r="D29" s="15">
        <v>13840</v>
      </c>
      <c r="E29" s="2">
        <v>157.19999999999999</v>
      </c>
      <c r="F29" s="73"/>
      <c r="G29" s="2">
        <v>33</v>
      </c>
      <c r="H29" s="74"/>
      <c r="I29" s="75"/>
      <c r="J29" s="76">
        <f>SUM(F29*$J$5)</f>
        <v>0</v>
      </c>
      <c r="K29" s="76">
        <f t="shared" si="9"/>
        <v>0</v>
      </c>
      <c r="L29" s="120"/>
      <c r="M29" s="121"/>
      <c r="N29" s="77"/>
      <c r="O29" s="67"/>
      <c r="P29" s="70"/>
      <c r="Z29" s="3"/>
    </row>
    <row r="30" spans="1:26" ht="29.25" customHeight="1" x14ac:dyDescent="0.3">
      <c r="A30" s="39">
        <v>25</v>
      </c>
      <c r="B30" s="13" t="s">
        <v>71</v>
      </c>
      <c r="C30" s="134"/>
      <c r="D30" s="15">
        <v>2038</v>
      </c>
      <c r="E30" s="2">
        <v>205</v>
      </c>
      <c r="F30" s="68"/>
      <c r="G30" s="2">
        <v>16</v>
      </c>
      <c r="H30" s="68"/>
      <c r="I30" s="68"/>
      <c r="J30" s="68"/>
      <c r="K30" s="68"/>
      <c r="L30" s="122"/>
      <c r="M30" s="123"/>
      <c r="N30" s="78"/>
      <c r="O30" s="68"/>
      <c r="P30" s="71"/>
      <c r="Z30" s="3"/>
    </row>
    <row r="31" spans="1:26" ht="29.25" customHeight="1" x14ac:dyDescent="0.3">
      <c r="A31" s="39">
        <v>26</v>
      </c>
      <c r="B31" s="13" t="s">
        <v>58</v>
      </c>
      <c r="C31" s="94"/>
      <c r="D31" s="15">
        <v>2870</v>
      </c>
      <c r="E31" s="2">
        <v>127.4</v>
      </c>
      <c r="F31" s="69"/>
      <c r="G31" s="2">
        <v>14.2</v>
      </c>
      <c r="H31" s="69"/>
      <c r="I31" s="69"/>
      <c r="J31" s="69"/>
      <c r="K31" s="69"/>
      <c r="L31" s="100"/>
      <c r="M31" s="101"/>
      <c r="N31" s="72"/>
      <c r="O31" s="69"/>
      <c r="P31" s="72"/>
      <c r="Z31" s="3"/>
    </row>
    <row r="32" spans="1:26" ht="29.25" customHeight="1" x14ac:dyDescent="0.3">
      <c r="A32" s="39">
        <v>27</v>
      </c>
      <c r="B32" s="13" t="s">
        <v>54</v>
      </c>
      <c r="C32" s="51">
        <v>22998485</v>
      </c>
      <c r="D32" s="15">
        <v>1067</v>
      </c>
      <c r="E32" s="2">
        <v>83</v>
      </c>
      <c r="F32" s="7">
        <f>E32*D32/1000</f>
        <v>88.56</v>
      </c>
      <c r="G32" s="2">
        <v>2</v>
      </c>
      <c r="H32" s="5">
        <f>G32*D32/1000</f>
        <v>2.13</v>
      </c>
      <c r="I32" s="16">
        <f>$I$5*D32</f>
        <v>8309.9</v>
      </c>
      <c r="J32" s="22">
        <f t="shared" ref="J32:J37" si="15">F32*$J$5</f>
        <v>2200.7199999999998</v>
      </c>
      <c r="K32" s="22">
        <f>H32*$K$5</f>
        <v>51.95</v>
      </c>
      <c r="L32" s="65">
        <f t="shared" ref="L32:L37" si="16">ROUND(SUM(I32:K32),0)</f>
        <v>10563</v>
      </c>
      <c r="M32" s="66"/>
      <c r="N32" s="6">
        <f t="shared" ref="N32:N34" si="17">ROUND(L32*5%,0)</f>
        <v>528</v>
      </c>
      <c r="O32" s="17" t="s">
        <v>8</v>
      </c>
      <c r="P32" s="6">
        <f t="shared" ref="P32:P34" si="18">SUM(L32:O32)</f>
        <v>11091</v>
      </c>
      <c r="Z32" s="3"/>
    </row>
    <row r="33" spans="1:26" ht="29.25" customHeight="1" x14ac:dyDescent="0.3">
      <c r="A33" s="39">
        <v>28</v>
      </c>
      <c r="B33" s="13" t="s">
        <v>72</v>
      </c>
      <c r="C33" s="53">
        <v>23010965</v>
      </c>
      <c r="D33" s="15">
        <v>13</v>
      </c>
      <c r="E33" s="2">
        <v>81</v>
      </c>
      <c r="F33" s="7">
        <f>E33*D33/1000</f>
        <v>1.05</v>
      </c>
      <c r="G33" s="2">
        <v>14</v>
      </c>
      <c r="H33" s="5">
        <f>G33*D33/1000</f>
        <v>0.18</v>
      </c>
      <c r="I33" s="16">
        <f>$I$5*D33</f>
        <v>101.25</v>
      </c>
      <c r="J33" s="22">
        <f t="shared" si="15"/>
        <v>26.09</v>
      </c>
      <c r="K33" s="22">
        <f t="shared" si="9"/>
        <v>4.3899999999999997</v>
      </c>
      <c r="L33" s="65">
        <f t="shared" si="16"/>
        <v>132</v>
      </c>
      <c r="M33" s="66"/>
      <c r="N33" s="6">
        <f t="shared" si="17"/>
        <v>7</v>
      </c>
      <c r="O33" s="17" t="s">
        <v>8</v>
      </c>
      <c r="P33" s="6">
        <f>SUM(L33:O33)</f>
        <v>139</v>
      </c>
      <c r="Z33" s="3"/>
    </row>
    <row r="34" spans="1:26" ht="31.8" customHeight="1" x14ac:dyDescent="0.3">
      <c r="A34" s="39">
        <v>29</v>
      </c>
      <c r="B34" s="13" t="s">
        <v>46</v>
      </c>
      <c r="C34" s="53">
        <v>23278935</v>
      </c>
      <c r="D34" s="15">
        <v>10</v>
      </c>
      <c r="E34" s="2">
        <v>70</v>
      </c>
      <c r="F34" s="7">
        <f>E34*D34/1000</f>
        <v>0.7</v>
      </c>
      <c r="G34" s="2">
        <v>10</v>
      </c>
      <c r="H34" s="5">
        <f>G34*D34/1000</f>
        <v>0.1</v>
      </c>
      <c r="I34" s="16">
        <f>$I$5*D34</f>
        <v>77.88</v>
      </c>
      <c r="J34" s="22">
        <f t="shared" si="15"/>
        <v>17.399999999999999</v>
      </c>
      <c r="K34" s="22">
        <f t="shared" si="9"/>
        <v>2.44</v>
      </c>
      <c r="L34" s="65">
        <f t="shared" si="16"/>
        <v>98</v>
      </c>
      <c r="M34" s="66"/>
      <c r="N34" s="6">
        <f t="shared" si="17"/>
        <v>5</v>
      </c>
      <c r="O34" s="6">
        <f>ROUND(D34*1,0)</f>
        <v>10</v>
      </c>
      <c r="P34" s="6">
        <f t="shared" si="18"/>
        <v>113</v>
      </c>
      <c r="Z34" s="3"/>
    </row>
    <row r="35" spans="1:26" ht="31.8" customHeight="1" x14ac:dyDescent="0.3">
      <c r="A35" s="39">
        <v>30</v>
      </c>
      <c r="B35" s="13" t="s">
        <v>47</v>
      </c>
      <c r="C35" s="58">
        <v>23292535</v>
      </c>
      <c r="D35" s="15">
        <v>222</v>
      </c>
      <c r="E35" s="2">
        <v>108</v>
      </c>
      <c r="F35" s="59">
        <f>(E35*D35+D36*E36)/1000</f>
        <v>28.81</v>
      </c>
      <c r="G35" s="2">
        <v>36</v>
      </c>
      <c r="H35" s="60">
        <f>(G35*D35+D36*G36)/1000</f>
        <v>9.6999999999999993</v>
      </c>
      <c r="I35" s="61">
        <f>$I$5*(D35+D36)</f>
        <v>3309.94</v>
      </c>
      <c r="J35" s="62">
        <f>F35*$J$5</f>
        <v>715.93</v>
      </c>
      <c r="K35" s="62">
        <f>H35*$K$5</f>
        <v>236.58</v>
      </c>
      <c r="L35" s="63">
        <f>ROUND(SUM(I35:K36),0)</f>
        <v>4262</v>
      </c>
      <c r="M35" s="64"/>
      <c r="N35" s="57">
        <f>ROUND(L35*5%,0)</f>
        <v>213</v>
      </c>
      <c r="O35" s="91" t="s">
        <v>8</v>
      </c>
      <c r="P35" s="57">
        <f>SUM(L35:O36)</f>
        <v>4475</v>
      </c>
      <c r="Z35" s="3"/>
    </row>
    <row r="36" spans="1:26" ht="31.8" customHeight="1" x14ac:dyDescent="0.3">
      <c r="A36" s="39">
        <v>31</v>
      </c>
      <c r="B36" s="13" t="s">
        <v>114</v>
      </c>
      <c r="C36" s="94"/>
      <c r="D36" s="15">
        <v>203</v>
      </c>
      <c r="E36" s="2">
        <v>23.8</v>
      </c>
      <c r="F36" s="69"/>
      <c r="G36" s="2">
        <v>8.4</v>
      </c>
      <c r="H36" s="69"/>
      <c r="I36" s="69"/>
      <c r="J36" s="69"/>
      <c r="K36" s="69"/>
      <c r="L36" s="100"/>
      <c r="M36" s="101"/>
      <c r="N36" s="69"/>
      <c r="O36" s="69"/>
      <c r="P36" s="69"/>
      <c r="Z36" s="3"/>
    </row>
    <row r="37" spans="1:26" ht="31.8" customHeight="1" x14ac:dyDescent="0.3">
      <c r="A37" s="39">
        <v>32</v>
      </c>
      <c r="B37" s="13" t="s">
        <v>73</v>
      </c>
      <c r="C37" s="53">
        <v>23527104</v>
      </c>
      <c r="D37" s="15">
        <v>4059</v>
      </c>
      <c r="E37" s="2">
        <v>89.6</v>
      </c>
      <c r="F37" s="7">
        <f>E37*D37/1000</f>
        <v>363.69</v>
      </c>
      <c r="G37" s="2">
        <v>13.8</v>
      </c>
      <c r="H37" s="5">
        <f>G37*D37/1000</f>
        <v>56.01</v>
      </c>
      <c r="I37" s="16">
        <f>$I$5*D37</f>
        <v>31611.9</v>
      </c>
      <c r="J37" s="22">
        <f t="shared" si="15"/>
        <v>9037.7000000000007</v>
      </c>
      <c r="K37" s="22">
        <f t="shared" si="9"/>
        <v>1366.08</v>
      </c>
      <c r="L37" s="65">
        <f t="shared" si="16"/>
        <v>42016</v>
      </c>
      <c r="M37" s="66"/>
      <c r="N37" s="6">
        <f>ROUND(L37*5%,0)</f>
        <v>2101</v>
      </c>
      <c r="O37" s="17" t="s">
        <v>57</v>
      </c>
      <c r="P37" s="6">
        <f>SUM(L37:O37)</f>
        <v>44117</v>
      </c>
      <c r="Z37" s="3"/>
    </row>
    <row r="38" spans="1:26" ht="31.8" customHeight="1" x14ac:dyDescent="0.3">
      <c r="A38" s="39">
        <v>33</v>
      </c>
      <c r="B38" s="13" t="s">
        <v>48</v>
      </c>
      <c r="C38" s="58">
        <v>23588039</v>
      </c>
      <c r="D38" s="15">
        <v>264</v>
      </c>
      <c r="E38" s="2">
        <v>126.2</v>
      </c>
      <c r="F38" s="59">
        <f>(E38*D38+E39*D39)/1000</f>
        <v>53.8</v>
      </c>
      <c r="G38" s="2">
        <v>5.5</v>
      </c>
      <c r="H38" s="60">
        <f>(G38*D38+G39*D39)/1000</f>
        <v>10.08</v>
      </c>
      <c r="I38" s="61">
        <f>$I$5*(D38+D39)</f>
        <v>10451.629999999999</v>
      </c>
      <c r="J38" s="62">
        <f>F38*$J$5</f>
        <v>1336.93</v>
      </c>
      <c r="K38" s="62">
        <f t="shared" si="9"/>
        <v>245.85</v>
      </c>
      <c r="L38" s="63">
        <f>ROUND(SUM(I38:K39),0)</f>
        <v>12034</v>
      </c>
      <c r="M38" s="124"/>
      <c r="N38" s="89">
        <f>ROUND(L38*5%,0)</f>
        <v>602</v>
      </c>
      <c r="O38" s="91" t="s">
        <v>8</v>
      </c>
      <c r="P38" s="89">
        <f>SUM(L38:O39)</f>
        <v>12636</v>
      </c>
      <c r="Z38" s="3"/>
    </row>
    <row r="39" spans="1:26" ht="31.8" customHeight="1" x14ac:dyDescent="0.3">
      <c r="A39" s="39">
        <v>34</v>
      </c>
      <c r="B39" s="13" t="s">
        <v>74</v>
      </c>
      <c r="C39" s="94"/>
      <c r="D39" s="15">
        <v>1078</v>
      </c>
      <c r="E39" s="2">
        <v>19</v>
      </c>
      <c r="F39" s="96"/>
      <c r="G39" s="2">
        <v>8</v>
      </c>
      <c r="H39" s="97"/>
      <c r="I39" s="95"/>
      <c r="J39" s="95"/>
      <c r="K39" s="95"/>
      <c r="L39" s="125"/>
      <c r="M39" s="126"/>
      <c r="N39" s="90"/>
      <c r="O39" s="92"/>
      <c r="P39" s="90"/>
      <c r="Z39" s="3"/>
    </row>
    <row r="40" spans="1:26" ht="31.8" customHeight="1" x14ac:dyDescent="0.3">
      <c r="A40" s="39">
        <v>35</v>
      </c>
      <c r="B40" s="13" t="s">
        <v>49</v>
      </c>
      <c r="C40" s="51">
        <v>23708082</v>
      </c>
      <c r="D40" s="15">
        <v>140</v>
      </c>
      <c r="E40" s="2">
        <v>57</v>
      </c>
      <c r="F40" s="7">
        <f t="shared" ref="F40:F56" si="19">E40*D40/1000</f>
        <v>7.98</v>
      </c>
      <c r="G40" s="2">
        <v>8</v>
      </c>
      <c r="H40" s="5">
        <f t="shared" ref="H40:H56" si="20">G40*D40/1000</f>
        <v>1.1200000000000001</v>
      </c>
      <c r="I40" s="16">
        <f t="shared" ref="I40:I56" si="21">$I$5*D40</f>
        <v>1090.33</v>
      </c>
      <c r="J40" s="22">
        <f>F40*$J$5</f>
        <v>198.3</v>
      </c>
      <c r="K40" s="22">
        <f t="shared" ref="K40:K59" si="22">H40*$K$5</f>
        <v>27.32</v>
      </c>
      <c r="L40" s="65">
        <f t="shared" ref="L40:L57" si="23">ROUND(SUM(I40:K40),0)</f>
        <v>1316</v>
      </c>
      <c r="M40" s="66"/>
      <c r="N40" s="6">
        <f>ROUND(L40*5%,0)</f>
        <v>66</v>
      </c>
      <c r="O40" s="6">
        <f>ROUND(D40*1,0)</f>
        <v>140</v>
      </c>
      <c r="P40" s="6">
        <f t="shared" ref="P40:P57" si="24">SUM(L40:O40)</f>
        <v>1522</v>
      </c>
      <c r="Z40" s="3"/>
    </row>
    <row r="41" spans="1:26" ht="31.8" customHeight="1" x14ac:dyDescent="0.3">
      <c r="A41" s="39">
        <v>36</v>
      </c>
      <c r="B41" s="13" t="s">
        <v>36</v>
      </c>
      <c r="C41" s="51">
        <v>23928467</v>
      </c>
      <c r="D41" s="15">
        <v>168</v>
      </c>
      <c r="E41" s="2">
        <v>15</v>
      </c>
      <c r="F41" s="7">
        <f>E41*D41/1000</f>
        <v>2.52</v>
      </c>
      <c r="G41" s="2">
        <v>8</v>
      </c>
      <c r="H41" s="5">
        <f>G41*D41/1000</f>
        <v>1.34</v>
      </c>
      <c r="I41" s="16">
        <f>$I$5*D41</f>
        <v>1308.4000000000001</v>
      </c>
      <c r="J41" s="22">
        <f t="shared" ref="J41:J58" si="25">F41*$J$5</f>
        <v>62.62</v>
      </c>
      <c r="K41" s="22">
        <f>H41*$K$5</f>
        <v>32.68</v>
      </c>
      <c r="L41" s="65">
        <f t="shared" si="23"/>
        <v>1404</v>
      </c>
      <c r="M41" s="66"/>
      <c r="N41" s="6">
        <f t="shared" ref="N41:N57" si="26">ROUND(L41*5%,0)</f>
        <v>70</v>
      </c>
      <c r="O41" s="6">
        <f>ROUND(D41*1,0)</f>
        <v>168</v>
      </c>
      <c r="P41" s="6">
        <f t="shared" si="24"/>
        <v>1642</v>
      </c>
      <c r="Z41" s="3"/>
    </row>
    <row r="42" spans="1:26" ht="31.8" customHeight="1" x14ac:dyDescent="0.3">
      <c r="A42" s="39">
        <v>37</v>
      </c>
      <c r="B42" s="13" t="s">
        <v>113</v>
      </c>
      <c r="C42" s="53">
        <v>24968515</v>
      </c>
      <c r="D42" s="15">
        <v>46</v>
      </c>
      <c r="E42" s="2">
        <v>64</v>
      </c>
      <c r="F42" s="5">
        <f>E42*D42/1000</f>
        <v>2.94</v>
      </c>
      <c r="G42" s="2">
        <v>3</v>
      </c>
      <c r="H42" s="5">
        <f>G42*D42/1000</f>
        <v>0.14000000000000001</v>
      </c>
      <c r="I42" s="16">
        <f>$I$5*D42</f>
        <v>358.25</v>
      </c>
      <c r="J42" s="22">
        <f>F42*$J$5</f>
        <v>73.06</v>
      </c>
      <c r="K42" s="22">
        <f>H42*$K$5</f>
        <v>3.41</v>
      </c>
      <c r="L42" s="65">
        <f>ROUND(SUM(I42:K42),0)</f>
        <v>435</v>
      </c>
      <c r="M42" s="66"/>
      <c r="N42" s="6">
        <f>ROUND(L42*5%,0)</f>
        <v>22</v>
      </c>
      <c r="O42" s="17" t="s">
        <v>8</v>
      </c>
      <c r="P42" s="6">
        <f>SUM(L42:O42)</f>
        <v>457</v>
      </c>
      <c r="Z42" s="3"/>
    </row>
    <row r="43" spans="1:26" ht="31.8" customHeight="1" x14ac:dyDescent="0.3">
      <c r="A43" s="39">
        <v>38</v>
      </c>
      <c r="B43" s="13" t="s">
        <v>75</v>
      </c>
      <c r="C43" s="53">
        <v>27378822</v>
      </c>
      <c r="D43" s="15">
        <v>55</v>
      </c>
      <c r="E43" s="2">
        <v>89</v>
      </c>
      <c r="F43" s="7">
        <f t="shared" si="19"/>
        <v>4.9000000000000004</v>
      </c>
      <c r="G43" s="2">
        <v>24</v>
      </c>
      <c r="H43" s="5">
        <f t="shared" si="20"/>
        <v>1.32</v>
      </c>
      <c r="I43" s="16">
        <f t="shared" si="21"/>
        <v>428.35</v>
      </c>
      <c r="J43" s="22">
        <f t="shared" si="25"/>
        <v>121.77</v>
      </c>
      <c r="K43" s="22">
        <f t="shared" si="22"/>
        <v>32.19</v>
      </c>
      <c r="L43" s="65">
        <f t="shared" si="23"/>
        <v>582</v>
      </c>
      <c r="M43" s="66"/>
      <c r="N43" s="6">
        <f t="shared" si="26"/>
        <v>29</v>
      </c>
      <c r="O43" s="17" t="s">
        <v>8</v>
      </c>
      <c r="P43" s="6">
        <f t="shared" si="24"/>
        <v>611</v>
      </c>
      <c r="Z43" s="3"/>
    </row>
    <row r="44" spans="1:26" ht="31.8" customHeight="1" x14ac:dyDescent="0.3">
      <c r="A44" s="39">
        <v>39</v>
      </c>
      <c r="B44" s="13" t="s">
        <v>50</v>
      </c>
      <c r="C44" s="53">
        <v>27441206</v>
      </c>
      <c r="D44" s="15">
        <v>31</v>
      </c>
      <c r="E44" s="2">
        <v>123</v>
      </c>
      <c r="F44" s="7">
        <f t="shared" si="19"/>
        <v>3.81</v>
      </c>
      <c r="G44" s="2">
        <v>22</v>
      </c>
      <c r="H44" s="5">
        <f t="shared" si="20"/>
        <v>0.68</v>
      </c>
      <c r="I44" s="16">
        <f t="shared" si="21"/>
        <v>241.43</v>
      </c>
      <c r="J44" s="22">
        <f t="shared" si="25"/>
        <v>94.68</v>
      </c>
      <c r="K44" s="22">
        <f t="shared" si="22"/>
        <v>16.59</v>
      </c>
      <c r="L44" s="65">
        <f t="shared" si="23"/>
        <v>353</v>
      </c>
      <c r="M44" s="66"/>
      <c r="N44" s="6">
        <f t="shared" si="26"/>
        <v>18</v>
      </c>
      <c r="O44" s="17" t="s">
        <v>8</v>
      </c>
      <c r="P44" s="6">
        <f t="shared" si="24"/>
        <v>371</v>
      </c>
      <c r="Z44" s="3"/>
    </row>
    <row r="45" spans="1:26" ht="31.8" customHeight="1" x14ac:dyDescent="0.3">
      <c r="A45" s="39">
        <v>40</v>
      </c>
      <c r="B45" s="13" t="s">
        <v>76</v>
      </c>
      <c r="C45" s="53">
        <v>28135985</v>
      </c>
      <c r="D45" s="15">
        <v>99</v>
      </c>
      <c r="E45" s="2">
        <v>114</v>
      </c>
      <c r="F45" s="7">
        <f t="shared" si="19"/>
        <v>11.29</v>
      </c>
      <c r="G45" s="2">
        <v>22</v>
      </c>
      <c r="H45" s="5">
        <f t="shared" si="20"/>
        <v>2.1800000000000002</v>
      </c>
      <c r="I45" s="16">
        <f t="shared" si="21"/>
        <v>771.02</v>
      </c>
      <c r="J45" s="22">
        <f t="shared" si="25"/>
        <v>280.56</v>
      </c>
      <c r="K45" s="22">
        <f t="shared" si="22"/>
        <v>53.17</v>
      </c>
      <c r="L45" s="65">
        <f t="shared" si="23"/>
        <v>1105</v>
      </c>
      <c r="M45" s="66"/>
      <c r="N45" s="6">
        <f t="shared" si="26"/>
        <v>55</v>
      </c>
      <c r="O45" s="6">
        <f>ROUND(D45*1,0)</f>
        <v>99</v>
      </c>
      <c r="P45" s="6">
        <f t="shared" si="24"/>
        <v>1259</v>
      </c>
      <c r="Z45" s="3"/>
    </row>
    <row r="46" spans="1:26" ht="31.8" customHeight="1" x14ac:dyDescent="0.3">
      <c r="A46" s="39">
        <v>41</v>
      </c>
      <c r="B46" s="19" t="s">
        <v>2</v>
      </c>
      <c r="C46" s="53">
        <v>28425416</v>
      </c>
      <c r="D46" s="15">
        <v>236</v>
      </c>
      <c r="E46" s="2">
        <v>116</v>
      </c>
      <c r="F46" s="7">
        <f t="shared" si="19"/>
        <v>27.38</v>
      </c>
      <c r="G46" s="2">
        <v>43</v>
      </c>
      <c r="H46" s="5">
        <f t="shared" si="20"/>
        <v>10.15</v>
      </c>
      <c r="I46" s="16">
        <f t="shared" si="21"/>
        <v>1837.99</v>
      </c>
      <c r="J46" s="22">
        <f t="shared" si="25"/>
        <v>680.39</v>
      </c>
      <c r="K46" s="22">
        <f t="shared" si="22"/>
        <v>247.56</v>
      </c>
      <c r="L46" s="65">
        <f>ROUND(SUM(I46:K46),0)</f>
        <v>2766</v>
      </c>
      <c r="M46" s="66"/>
      <c r="N46" s="6">
        <f t="shared" si="26"/>
        <v>138</v>
      </c>
      <c r="O46" s="6">
        <f>ROUND(D46*1,0)</f>
        <v>236</v>
      </c>
      <c r="P46" s="6">
        <f t="shared" si="24"/>
        <v>3140</v>
      </c>
      <c r="Z46" s="3"/>
    </row>
    <row r="47" spans="1:26" ht="29.25" customHeight="1" x14ac:dyDescent="0.3">
      <c r="A47" s="39">
        <v>42</v>
      </c>
      <c r="B47" s="13" t="s">
        <v>110</v>
      </c>
      <c r="C47" s="58">
        <v>28496495</v>
      </c>
      <c r="D47" s="15">
        <v>241</v>
      </c>
      <c r="E47" s="2">
        <v>144.6</v>
      </c>
      <c r="F47" s="59">
        <f>(D47*E47+D48*E48)/1000</f>
        <v>73.59</v>
      </c>
      <c r="G47" s="2">
        <v>23.6</v>
      </c>
      <c r="H47" s="60">
        <f>(D47*G47+D48*G48)/1000</f>
        <v>12.43</v>
      </c>
      <c r="I47" s="61">
        <f>$I$5*(D47+D48)</f>
        <v>4010.87</v>
      </c>
      <c r="J47" s="62">
        <f>$J$5*F47</f>
        <v>1828.71</v>
      </c>
      <c r="K47" s="62">
        <f>$K$5*H47</f>
        <v>303.17</v>
      </c>
      <c r="L47" s="63">
        <f>ROUND(SUM(I47:K48),0)</f>
        <v>6143</v>
      </c>
      <c r="M47" s="99"/>
      <c r="N47" s="57">
        <f>ROUND(L47*5%,0)</f>
        <v>307</v>
      </c>
      <c r="O47" s="57">
        <f>ROUND((D47+D48)*1,0)</f>
        <v>515</v>
      </c>
      <c r="P47" s="57">
        <f>SUM(L47:O48)</f>
        <v>6965</v>
      </c>
      <c r="Z47" s="3"/>
    </row>
    <row r="48" spans="1:26" ht="29.25" customHeight="1" x14ac:dyDescent="0.3">
      <c r="A48" s="39">
        <v>43</v>
      </c>
      <c r="B48" s="27" t="s">
        <v>55</v>
      </c>
      <c r="C48" s="94"/>
      <c r="D48" s="15">
        <v>274</v>
      </c>
      <c r="E48" s="2">
        <v>141.4</v>
      </c>
      <c r="F48" s="69"/>
      <c r="G48" s="2">
        <v>24.6</v>
      </c>
      <c r="H48" s="69"/>
      <c r="I48" s="69"/>
      <c r="J48" s="69"/>
      <c r="K48" s="69"/>
      <c r="L48" s="100"/>
      <c r="M48" s="101"/>
      <c r="N48" s="69"/>
      <c r="O48" s="69"/>
      <c r="P48" s="69"/>
      <c r="Z48" s="3"/>
    </row>
    <row r="49" spans="1:26" ht="29.25" customHeight="1" x14ac:dyDescent="0.3">
      <c r="A49" s="39">
        <v>44</v>
      </c>
      <c r="B49" s="13" t="s">
        <v>35</v>
      </c>
      <c r="C49" s="53">
        <v>28553306</v>
      </c>
      <c r="D49" s="15">
        <v>14362</v>
      </c>
      <c r="E49" s="2">
        <v>39.4</v>
      </c>
      <c r="F49" s="7">
        <f>E49*D49/1000</f>
        <v>565.86</v>
      </c>
      <c r="G49" s="2">
        <v>8.8000000000000007</v>
      </c>
      <c r="H49" s="5">
        <f>G49*D49/1000</f>
        <v>126.39</v>
      </c>
      <c r="I49" s="16">
        <f>$I$5*D49</f>
        <v>111852.69</v>
      </c>
      <c r="J49" s="22">
        <f t="shared" si="25"/>
        <v>14061.62</v>
      </c>
      <c r="K49" s="22">
        <f>H49*$K$5</f>
        <v>3082.65</v>
      </c>
      <c r="L49" s="65">
        <f>ROUND(SUM(I49:K49),0)</f>
        <v>128997</v>
      </c>
      <c r="M49" s="66"/>
      <c r="N49" s="6">
        <f t="shared" si="26"/>
        <v>6450</v>
      </c>
      <c r="O49" s="17" t="s">
        <v>8</v>
      </c>
      <c r="P49" s="6">
        <f t="shared" si="24"/>
        <v>135447</v>
      </c>
      <c r="Z49" s="3"/>
    </row>
    <row r="50" spans="1:26" ht="29.25" customHeight="1" x14ac:dyDescent="0.3">
      <c r="A50" s="39">
        <v>45</v>
      </c>
      <c r="B50" s="27" t="s">
        <v>106</v>
      </c>
      <c r="C50" s="53">
        <v>28560783</v>
      </c>
      <c r="D50" s="15">
        <v>20</v>
      </c>
      <c r="E50" s="2">
        <v>79</v>
      </c>
      <c r="F50" s="38">
        <f>E50*D50/1000</f>
        <v>1.58</v>
      </c>
      <c r="G50" s="2">
        <v>10</v>
      </c>
      <c r="H50" s="5">
        <f>G50*D50/1000</f>
        <v>0.2</v>
      </c>
      <c r="I50" s="16">
        <f>$I$5*D50</f>
        <v>155.76</v>
      </c>
      <c r="J50" s="22">
        <f>F50*$J$5</f>
        <v>39.26</v>
      </c>
      <c r="K50" s="22">
        <f>H50*$K$5</f>
        <v>4.88</v>
      </c>
      <c r="L50" s="65">
        <f>ROUND(SUM(I50:K50),0)</f>
        <v>200</v>
      </c>
      <c r="M50" s="66"/>
      <c r="N50" s="55">
        <f>ROUND(L50*5%,0)</f>
        <v>10</v>
      </c>
      <c r="O50" s="55">
        <f>ROUND(D50*1,0)</f>
        <v>20</v>
      </c>
      <c r="P50" s="6">
        <f>SUM(L50:O50)</f>
        <v>230</v>
      </c>
      <c r="Z50" s="3"/>
    </row>
    <row r="51" spans="1:26" ht="29.25" customHeight="1" x14ac:dyDescent="0.3">
      <c r="A51" s="39">
        <v>46</v>
      </c>
      <c r="B51" s="13" t="s">
        <v>77</v>
      </c>
      <c r="C51" s="53">
        <v>29531512</v>
      </c>
      <c r="D51" s="15">
        <v>478</v>
      </c>
      <c r="E51" s="2">
        <v>60</v>
      </c>
      <c r="F51" s="7">
        <f t="shared" si="19"/>
        <v>28.68</v>
      </c>
      <c r="G51" s="2">
        <v>13</v>
      </c>
      <c r="H51" s="5">
        <f t="shared" si="20"/>
        <v>6.21</v>
      </c>
      <c r="I51" s="16">
        <f t="shared" si="21"/>
        <v>3722.71</v>
      </c>
      <c r="J51" s="22">
        <f t="shared" si="25"/>
        <v>712.7</v>
      </c>
      <c r="K51" s="22">
        <f t="shared" si="22"/>
        <v>151.46</v>
      </c>
      <c r="L51" s="65">
        <f t="shared" si="23"/>
        <v>4587</v>
      </c>
      <c r="M51" s="66"/>
      <c r="N51" s="6">
        <f t="shared" si="26"/>
        <v>229</v>
      </c>
      <c r="O51" s="17" t="s">
        <v>8</v>
      </c>
      <c r="P51" s="6">
        <f t="shared" si="24"/>
        <v>4816</v>
      </c>
      <c r="Z51" s="3"/>
    </row>
    <row r="52" spans="1:26" ht="29.25" customHeight="1" x14ac:dyDescent="0.3">
      <c r="A52" s="39">
        <v>47</v>
      </c>
      <c r="B52" s="13" t="s">
        <v>78</v>
      </c>
      <c r="C52" s="53">
        <v>30435973</v>
      </c>
      <c r="D52" s="15">
        <v>381</v>
      </c>
      <c r="E52" s="2">
        <v>208</v>
      </c>
      <c r="F52" s="7">
        <f t="shared" si="19"/>
        <v>79.25</v>
      </c>
      <c r="G52" s="2">
        <v>37</v>
      </c>
      <c r="H52" s="5">
        <f t="shared" si="20"/>
        <v>14.1</v>
      </c>
      <c r="I52" s="16">
        <f t="shared" si="21"/>
        <v>2967.27</v>
      </c>
      <c r="J52" s="22">
        <f t="shared" si="25"/>
        <v>1969.36</v>
      </c>
      <c r="K52" s="22">
        <f t="shared" si="22"/>
        <v>343.9</v>
      </c>
      <c r="L52" s="65">
        <f t="shared" si="23"/>
        <v>5281</v>
      </c>
      <c r="M52" s="66"/>
      <c r="N52" s="6">
        <f t="shared" si="26"/>
        <v>264</v>
      </c>
      <c r="O52" s="17" t="s">
        <v>8</v>
      </c>
      <c r="P52" s="6">
        <f>SUM(L52:O52)</f>
        <v>5545</v>
      </c>
      <c r="Z52" s="3"/>
    </row>
    <row r="53" spans="1:26" ht="29.25" customHeight="1" x14ac:dyDescent="0.3">
      <c r="A53" s="39">
        <v>48</v>
      </c>
      <c r="B53" s="13" t="s">
        <v>107</v>
      </c>
      <c r="C53" s="53">
        <v>33029464</v>
      </c>
      <c r="D53" s="15">
        <v>4</v>
      </c>
      <c r="E53" s="2">
        <v>54</v>
      </c>
      <c r="F53" s="7">
        <f>E53*D53/1000</f>
        <v>0.22</v>
      </c>
      <c r="G53" s="2">
        <v>12.2</v>
      </c>
      <c r="H53" s="5">
        <f>G53*D53/1000</f>
        <v>0.05</v>
      </c>
      <c r="I53" s="16">
        <f>$I$5*D53</f>
        <v>31.15</v>
      </c>
      <c r="J53" s="22">
        <f>F53*$J$5</f>
        <v>5.47</v>
      </c>
      <c r="K53" s="22">
        <f>H53*$K$5</f>
        <v>1.22</v>
      </c>
      <c r="L53" s="65">
        <f>ROUND(SUM(I53:K53),0)</f>
        <v>38</v>
      </c>
      <c r="M53" s="66"/>
      <c r="N53" s="6">
        <f>ROUND(L53*5%,0)</f>
        <v>2</v>
      </c>
      <c r="O53" s="31" t="s">
        <v>57</v>
      </c>
      <c r="P53" s="6">
        <f>SUM(L53:O53)</f>
        <v>40</v>
      </c>
      <c r="Z53" s="3"/>
    </row>
    <row r="54" spans="1:26" ht="29.25" customHeight="1" x14ac:dyDescent="0.3">
      <c r="A54" s="39">
        <v>49</v>
      </c>
      <c r="B54" s="13" t="s">
        <v>51</v>
      </c>
      <c r="C54" s="53">
        <v>35120207</v>
      </c>
      <c r="D54" s="15">
        <v>6</v>
      </c>
      <c r="E54" s="2">
        <v>43</v>
      </c>
      <c r="F54" s="7">
        <f t="shared" si="19"/>
        <v>0.26</v>
      </c>
      <c r="G54" s="2">
        <v>12</v>
      </c>
      <c r="H54" s="5">
        <f t="shared" si="20"/>
        <v>7.0000000000000007E-2</v>
      </c>
      <c r="I54" s="16">
        <f t="shared" si="21"/>
        <v>46.73</v>
      </c>
      <c r="J54" s="22">
        <f t="shared" si="25"/>
        <v>6.46</v>
      </c>
      <c r="K54" s="22">
        <f t="shared" si="22"/>
        <v>1.71</v>
      </c>
      <c r="L54" s="65">
        <f t="shared" si="23"/>
        <v>55</v>
      </c>
      <c r="M54" s="66"/>
      <c r="N54" s="6">
        <f t="shared" si="26"/>
        <v>3</v>
      </c>
      <c r="O54" s="17" t="s">
        <v>8</v>
      </c>
      <c r="P54" s="6">
        <f t="shared" si="24"/>
        <v>58</v>
      </c>
      <c r="Z54" s="3"/>
    </row>
    <row r="55" spans="1:26" ht="29.25" customHeight="1" x14ac:dyDescent="0.3">
      <c r="A55" s="39">
        <v>50</v>
      </c>
      <c r="B55" s="13" t="s">
        <v>52</v>
      </c>
      <c r="C55" s="53">
        <v>36069452</v>
      </c>
      <c r="D55" s="15">
        <v>95</v>
      </c>
      <c r="E55" s="2">
        <v>121</v>
      </c>
      <c r="F55" s="7">
        <f t="shared" si="19"/>
        <v>11.5</v>
      </c>
      <c r="G55" s="2">
        <v>19</v>
      </c>
      <c r="H55" s="5">
        <f t="shared" si="20"/>
        <v>1.81</v>
      </c>
      <c r="I55" s="16">
        <f t="shared" si="21"/>
        <v>739.87</v>
      </c>
      <c r="J55" s="22">
        <f t="shared" si="25"/>
        <v>285.77999999999997</v>
      </c>
      <c r="K55" s="22">
        <f t="shared" si="22"/>
        <v>44.15</v>
      </c>
      <c r="L55" s="65">
        <f t="shared" si="23"/>
        <v>1070</v>
      </c>
      <c r="M55" s="66"/>
      <c r="N55" s="6">
        <f t="shared" si="26"/>
        <v>54</v>
      </c>
      <c r="O55" s="6">
        <f>ROUND(D55*1,0)</f>
        <v>95</v>
      </c>
      <c r="P55" s="6">
        <f t="shared" si="24"/>
        <v>1219</v>
      </c>
      <c r="Z55" s="3"/>
    </row>
    <row r="56" spans="1:26" ht="29.25" customHeight="1" x14ac:dyDescent="0.3">
      <c r="A56" s="39">
        <v>51</v>
      </c>
      <c r="B56" s="13" t="s">
        <v>30</v>
      </c>
      <c r="C56" s="53">
        <v>36249820</v>
      </c>
      <c r="D56" s="15">
        <v>53</v>
      </c>
      <c r="E56" s="2">
        <v>159</v>
      </c>
      <c r="F56" s="7">
        <f t="shared" si="19"/>
        <v>8.43</v>
      </c>
      <c r="G56" s="2">
        <v>21</v>
      </c>
      <c r="H56" s="5">
        <f t="shared" si="20"/>
        <v>1.1100000000000001</v>
      </c>
      <c r="I56" s="16">
        <f t="shared" si="21"/>
        <v>412.77</v>
      </c>
      <c r="J56" s="22">
        <f t="shared" si="25"/>
        <v>209.49</v>
      </c>
      <c r="K56" s="22">
        <f t="shared" si="22"/>
        <v>27.07</v>
      </c>
      <c r="L56" s="65">
        <f t="shared" si="23"/>
        <v>649</v>
      </c>
      <c r="M56" s="66"/>
      <c r="N56" s="6">
        <f t="shared" si="26"/>
        <v>32</v>
      </c>
      <c r="O56" s="17" t="s">
        <v>8</v>
      </c>
      <c r="P56" s="6">
        <f t="shared" si="24"/>
        <v>681</v>
      </c>
      <c r="Z56" s="3"/>
    </row>
    <row r="57" spans="1:26" ht="29.25" customHeight="1" x14ac:dyDescent="0.3">
      <c r="A57" s="39">
        <v>52</v>
      </c>
      <c r="B57" s="13" t="s">
        <v>37</v>
      </c>
      <c r="C57" s="53">
        <v>36256096</v>
      </c>
      <c r="D57" s="15">
        <v>16</v>
      </c>
      <c r="E57" s="2">
        <v>110</v>
      </c>
      <c r="F57" s="7">
        <f>E57*D57/1000</f>
        <v>1.76</v>
      </c>
      <c r="G57" s="2">
        <v>14</v>
      </c>
      <c r="H57" s="5">
        <f>G57*D57/1000</f>
        <v>0.22</v>
      </c>
      <c r="I57" s="16">
        <f>$I$5*D57</f>
        <v>124.61</v>
      </c>
      <c r="J57" s="22">
        <f t="shared" si="25"/>
        <v>43.74</v>
      </c>
      <c r="K57" s="22">
        <f>H57*$K$5</f>
        <v>5.37</v>
      </c>
      <c r="L57" s="65">
        <f t="shared" si="23"/>
        <v>174</v>
      </c>
      <c r="M57" s="66"/>
      <c r="N57" s="6">
        <f t="shared" si="26"/>
        <v>9</v>
      </c>
      <c r="O57" s="6">
        <f>ROUND(D57*1,0)</f>
        <v>16</v>
      </c>
      <c r="P57" s="6">
        <f t="shared" si="24"/>
        <v>199</v>
      </c>
      <c r="Z57" s="3"/>
    </row>
    <row r="58" spans="1:26" ht="29.25" customHeight="1" x14ac:dyDescent="0.3">
      <c r="A58" s="39">
        <v>53</v>
      </c>
      <c r="B58" s="13" t="s">
        <v>79</v>
      </c>
      <c r="C58" s="53">
        <v>42746699</v>
      </c>
      <c r="D58" s="15">
        <v>15</v>
      </c>
      <c r="E58" s="2">
        <v>117</v>
      </c>
      <c r="F58" s="7">
        <f>E58*D58/1000</f>
        <v>1.76</v>
      </c>
      <c r="G58" s="2">
        <v>7</v>
      </c>
      <c r="H58" s="5">
        <f>G58*D58/1000</f>
        <v>0.11</v>
      </c>
      <c r="I58" s="16">
        <f>$I$5*D58</f>
        <v>116.82</v>
      </c>
      <c r="J58" s="22">
        <f t="shared" si="25"/>
        <v>43.74</v>
      </c>
      <c r="K58" s="22">
        <f>H58*$K$5</f>
        <v>2.68</v>
      </c>
      <c r="L58" s="65">
        <f>ROUND(SUM(I58:K58),0)</f>
        <v>163</v>
      </c>
      <c r="M58" s="66"/>
      <c r="N58" s="6">
        <f>ROUND(L58*5%,0)</f>
        <v>8</v>
      </c>
      <c r="O58" s="6">
        <f>ROUND(D58*1,0)</f>
        <v>15</v>
      </c>
      <c r="P58" s="6">
        <f>SUM(L58:O58)</f>
        <v>186</v>
      </c>
      <c r="Z58" s="3"/>
    </row>
    <row r="59" spans="1:26" ht="29.25" customHeight="1" x14ac:dyDescent="0.3">
      <c r="A59" s="39">
        <v>54</v>
      </c>
      <c r="B59" s="13" t="s">
        <v>80</v>
      </c>
      <c r="C59" s="58">
        <v>47255708</v>
      </c>
      <c r="D59" s="15">
        <v>346</v>
      </c>
      <c r="E59" s="2">
        <v>259</v>
      </c>
      <c r="F59" s="59">
        <f>(D59*E59+D60*E60)/1000</f>
        <v>169</v>
      </c>
      <c r="G59" s="2">
        <v>44</v>
      </c>
      <c r="H59" s="60">
        <f>(G59*D59/1000)+(G60*D60/1000)</f>
        <v>32.520000000000003</v>
      </c>
      <c r="I59" s="61">
        <f>$I$5*(D59+D60)</f>
        <v>8816.1299999999992</v>
      </c>
      <c r="J59" s="62">
        <f>F59*$J$5</f>
        <v>4199.6499999999996</v>
      </c>
      <c r="K59" s="62">
        <f t="shared" si="22"/>
        <v>793.16</v>
      </c>
      <c r="L59" s="63">
        <f>ROUND(SUM(I59:K60),0)</f>
        <v>13809</v>
      </c>
      <c r="M59" s="64"/>
      <c r="N59" s="89">
        <f>ROUND(L59*5%,0)</f>
        <v>690</v>
      </c>
      <c r="O59" s="91" t="s">
        <v>8</v>
      </c>
      <c r="P59" s="89">
        <f>SUM(L59:O59)</f>
        <v>14499</v>
      </c>
      <c r="Z59" s="3"/>
    </row>
    <row r="60" spans="1:26" ht="29.25" customHeight="1" x14ac:dyDescent="0.3">
      <c r="A60" s="39">
        <v>55</v>
      </c>
      <c r="B60" s="13" t="s">
        <v>31</v>
      </c>
      <c r="C60" s="127"/>
      <c r="D60" s="15">
        <v>786</v>
      </c>
      <c r="E60" s="2">
        <v>101</v>
      </c>
      <c r="F60" s="96"/>
      <c r="G60" s="2">
        <v>22</v>
      </c>
      <c r="H60" s="97"/>
      <c r="I60" s="95"/>
      <c r="J60" s="98"/>
      <c r="K60" s="98"/>
      <c r="L60" s="85"/>
      <c r="M60" s="86"/>
      <c r="N60" s="90"/>
      <c r="O60" s="92"/>
      <c r="P60" s="90"/>
      <c r="Z60" s="3"/>
    </row>
    <row r="61" spans="1:26" ht="29.25" customHeight="1" x14ac:dyDescent="0.3">
      <c r="A61" s="39">
        <v>56</v>
      </c>
      <c r="B61" s="20" t="s">
        <v>81</v>
      </c>
      <c r="C61" s="53">
        <v>53852577</v>
      </c>
      <c r="D61" s="15">
        <v>13</v>
      </c>
      <c r="E61" s="2">
        <v>61</v>
      </c>
      <c r="F61" s="7">
        <f t="shared" ref="F61:F84" si="27">E61*D61/1000</f>
        <v>0.79</v>
      </c>
      <c r="G61" s="2">
        <v>9</v>
      </c>
      <c r="H61" s="5">
        <f t="shared" ref="H61:H85" si="28">G61*D61/1000</f>
        <v>0.12</v>
      </c>
      <c r="I61" s="16">
        <f t="shared" ref="I61:I85" si="29">$I$5*D61</f>
        <v>101.25</v>
      </c>
      <c r="J61" s="22">
        <f>F61*$J$5</f>
        <v>19.63</v>
      </c>
      <c r="K61" s="22">
        <f t="shared" ref="K61:K79" si="30">H61*$K$5</f>
        <v>2.93</v>
      </c>
      <c r="L61" s="65">
        <f>ROUND(SUM(I61:K61),0)</f>
        <v>124</v>
      </c>
      <c r="M61" s="66"/>
      <c r="N61" s="6">
        <f>ROUND(L61*5%,0)</f>
        <v>6</v>
      </c>
      <c r="O61" s="6">
        <f>ROUND(D61*1,0)</f>
        <v>13</v>
      </c>
      <c r="P61" s="6">
        <f>SUM(L61:O61)</f>
        <v>143</v>
      </c>
      <c r="Z61" s="3"/>
    </row>
    <row r="62" spans="1:26" ht="29.25" customHeight="1" x14ac:dyDescent="0.3">
      <c r="A62" s="39">
        <v>57</v>
      </c>
      <c r="B62" s="13" t="s">
        <v>82</v>
      </c>
      <c r="C62" s="14" t="s">
        <v>83</v>
      </c>
      <c r="D62" s="15">
        <v>83</v>
      </c>
      <c r="E62" s="2">
        <v>65</v>
      </c>
      <c r="F62" s="7">
        <f t="shared" si="27"/>
        <v>5.4</v>
      </c>
      <c r="G62" s="2">
        <v>12</v>
      </c>
      <c r="H62" s="5">
        <f t="shared" si="28"/>
        <v>1</v>
      </c>
      <c r="I62" s="16">
        <f t="shared" si="29"/>
        <v>646.41</v>
      </c>
      <c r="J62" s="22">
        <f t="shared" ref="J62:J86" si="31">F62*$J$5</f>
        <v>134.19</v>
      </c>
      <c r="K62" s="22">
        <f t="shared" si="30"/>
        <v>24.39</v>
      </c>
      <c r="L62" s="65">
        <f>ROUND(SUM(I62:K62),0)</f>
        <v>805</v>
      </c>
      <c r="M62" s="66"/>
      <c r="N62" s="6">
        <f>ROUND(L62*5%,0)</f>
        <v>40</v>
      </c>
      <c r="O62" s="6">
        <f>ROUND(D62*1,0)</f>
        <v>83</v>
      </c>
      <c r="P62" s="6">
        <f>SUM(L62:O62)</f>
        <v>928</v>
      </c>
      <c r="Z62" s="3"/>
    </row>
    <row r="63" spans="1:26" ht="29.25" customHeight="1" x14ac:dyDescent="0.3">
      <c r="A63" s="39">
        <v>58</v>
      </c>
      <c r="B63" s="13" t="s">
        <v>84</v>
      </c>
      <c r="C63" s="14" t="s">
        <v>85</v>
      </c>
      <c r="D63" s="15">
        <v>17</v>
      </c>
      <c r="E63" s="2">
        <v>117</v>
      </c>
      <c r="F63" s="7">
        <f t="shared" si="27"/>
        <v>1.99</v>
      </c>
      <c r="G63" s="2">
        <v>12</v>
      </c>
      <c r="H63" s="5">
        <f t="shared" si="28"/>
        <v>0.2</v>
      </c>
      <c r="I63" s="16">
        <f t="shared" si="29"/>
        <v>132.4</v>
      </c>
      <c r="J63" s="22">
        <f t="shared" si="31"/>
        <v>49.45</v>
      </c>
      <c r="K63" s="22">
        <f t="shared" si="30"/>
        <v>4.88</v>
      </c>
      <c r="L63" s="65">
        <f>ROUND(SUM(I63:K63),0)</f>
        <v>187</v>
      </c>
      <c r="M63" s="66"/>
      <c r="N63" s="6">
        <f>ROUND(L63*5%,0)</f>
        <v>9</v>
      </c>
      <c r="O63" s="6">
        <f>ROUND(D63*1,0)</f>
        <v>17</v>
      </c>
      <c r="P63" s="6">
        <f>SUM(L63:O63)</f>
        <v>213</v>
      </c>
      <c r="Z63" s="3"/>
    </row>
    <row r="64" spans="1:26" ht="29.25" customHeight="1" x14ac:dyDescent="0.3">
      <c r="A64" s="39">
        <v>59</v>
      </c>
      <c r="B64" s="13" t="s">
        <v>3</v>
      </c>
      <c r="C64" s="53">
        <v>70685510</v>
      </c>
      <c r="D64" s="15">
        <v>130</v>
      </c>
      <c r="E64" s="2">
        <v>112</v>
      </c>
      <c r="F64" s="7">
        <f t="shared" si="27"/>
        <v>14.56</v>
      </c>
      <c r="G64" s="2">
        <v>19</v>
      </c>
      <c r="H64" s="5">
        <f t="shared" si="28"/>
        <v>2.4700000000000002</v>
      </c>
      <c r="I64" s="16">
        <f t="shared" si="29"/>
        <v>1012.45</v>
      </c>
      <c r="J64" s="22">
        <f t="shared" si="31"/>
        <v>361.82</v>
      </c>
      <c r="K64" s="22">
        <f t="shared" si="30"/>
        <v>60.24</v>
      </c>
      <c r="L64" s="65">
        <f>ROUND(SUM(I64:K64),0)</f>
        <v>1435</v>
      </c>
      <c r="M64" s="66"/>
      <c r="N64" s="6">
        <f>ROUND(L64*5%,0)</f>
        <v>72</v>
      </c>
      <c r="O64" s="6">
        <f>ROUND(D64*1,0)</f>
        <v>130</v>
      </c>
      <c r="P64" s="6">
        <f>SUM(L64:O64)</f>
        <v>1637</v>
      </c>
      <c r="Z64" s="3"/>
    </row>
    <row r="65" spans="1:26" ht="29.25" customHeight="1" x14ac:dyDescent="0.3">
      <c r="A65" s="39">
        <v>60</v>
      </c>
      <c r="B65" s="13" t="s">
        <v>32</v>
      </c>
      <c r="C65" s="58">
        <v>70752257</v>
      </c>
      <c r="D65" s="15">
        <v>14211</v>
      </c>
      <c r="E65" s="2">
        <v>135.4</v>
      </c>
      <c r="F65" s="7">
        <f t="shared" si="27"/>
        <v>1924.17</v>
      </c>
      <c r="G65" s="2">
        <v>8.75</v>
      </c>
      <c r="H65" s="5">
        <f t="shared" si="28"/>
        <v>124.35</v>
      </c>
      <c r="I65" s="16">
        <f>$I$5*D65</f>
        <v>110676.69</v>
      </c>
      <c r="J65" s="22">
        <f>F65*$J$5</f>
        <v>47815.62</v>
      </c>
      <c r="K65" s="22">
        <f>H65*$K$5</f>
        <v>3032.9</v>
      </c>
      <c r="L65" s="135">
        <f>ROUND(SUM(I65:K68),0)-2</f>
        <v>476914</v>
      </c>
      <c r="M65" s="6">
        <f>ROUND(SUM(I65:K65),0)</f>
        <v>161525</v>
      </c>
      <c r="N65" s="6">
        <f>ROUND((M65*5%),0)</f>
        <v>8076</v>
      </c>
      <c r="O65" s="17" t="s">
        <v>63</v>
      </c>
      <c r="P65" s="6">
        <f>SUM(M65:O65)</f>
        <v>169601</v>
      </c>
      <c r="Z65" s="3"/>
    </row>
    <row r="66" spans="1:26" ht="29.25" customHeight="1" x14ac:dyDescent="0.3">
      <c r="A66" s="39">
        <v>61</v>
      </c>
      <c r="B66" s="13" t="s">
        <v>86</v>
      </c>
      <c r="C66" s="93"/>
      <c r="D66" s="15">
        <v>21407</v>
      </c>
      <c r="E66" s="2">
        <v>75.8</v>
      </c>
      <c r="F66" s="7">
        <f t="shared" ref="F66:F72" si="32">E66*D66/1000</f>
        <v>1622.65</v>
      </c>
      <c r="G66" s="2">
        <v>5.75</v>
      </c>
      <c r="H66" s="5">
        <f>G66*D66/1000</f>
        <v>123.09</v>
      </c>
      <c r="I66" s="16">
        <f>$I$5*D66</f>
        <v>166719.85999999999</v>
      </c>
      <c r="J66" s="22">
        <f>F66*$J$5+0.01</f>
        <v>40322.86</v>
      </c>
      <c r="K66" s="22">
        <f>H66*$K$5-0.02</f>
        <v>3002.15</v>
      </c>
      <c r="L66" s="136"/>
      <c r="M66" s="6">
        <f>ROUND(SUM(I66:K66),0)-2</f>
        <v>210043</v>
      </c>
      <c r="N66" s="6">
        <f>ROUND((M66*5%),0)+1</f>
        <v>10503</v>
      </c>
      <c r="O66" s="17" t="s">
        <v>63</v>
      </c>
      <c r="P66" s="6">
        <f>SUM(M66:O66)</f>
        <v>220546</v>
      </c>
      <c r="Z66" s="3"/>
    </row>
    <row r="67" spans="1:26" ht="29.25" customHeight="1" x14ac:dyDescent="0.3">
      <c r="A67" s="39">
        <v>62</v>
      </c>
      <c r="B67" s="13" t="s">
        <v>6</v>
      </c>
      <c r="C67" s="93"/>
      <c r="D67" s="15">
        <v>9767</v>
      </c>
      <c r="E67" s="2">
        <v>103.6</v>
      </c>
      <c r="F67" s="7">
        <f t="shared" si="32"/>
        <v>1011.86</v>
      </c>
      <c r="G67" s="2">
        <v>5.75</v>
      </c>
      <c r="H67" s="5">
        <f>G67*D67/1000</f>
        <v>56.16</v>
      </c>
      <c r="I67" s="16">
        <f>$I$5*D67</f>
        <v>76066.37</v>
      </c>
      <c r="J67" s="22">
        <f>F67*$J$5</f>
        <v>25144.720000000001</v>
      </c>
      <c r="K67" s="22">
        <f t="shared" si="30"/>
        <v>1369.74</v>
      </c>
      <c r="L67" s="136"/>
      <c r="M67" s="6">
        <f>ROUND(SUM(I67:K67),0)</f>
        <v>102581</v>
      </c>
      <c r="N67" s="6">
        <f>ROUND((M67*5%),0)</f>
        <v>5129</v>
      </c>
      <c r="O67" s="17" t="s">
        <v>63</v>
      </c>
      <c r="P67" s="6">
        <f>SUM(M67:O67)</f>
        <v>107710</v>
      </c>
      <c r="Z67" s="3"/>
    </row>
    <row r="68" spans="1:26" ht="29.25" customHeight="1" x14ac:dyDescent="0.3">
      <c r="A68" s="39">
        <v>63</v>
      </c>
      <c r="B68" s="13" t="s">
        <v>109</v>
      </c>
      <c r="C68" s="94"/>
      <c r="D68" s="15">
        <v>266</v>
      </c>
      <c r="E68" s="2">
        <v>97</v>
      </c>
      <c r="F68" s="7">
        <f>E68*D68/1000</f>
        <v>25.8</v>
      </c>
      <c r="G68" s="2">
        <v>8</v>
      </c>
      <c r="H68" s="5">
        <f>G68*D68/1000</f>
        <v>2.13</v>
      </c>
      <c r="I68" s="16">
        <f>$I$5*D68</f>
        <v>2071.63</v>
      </c>
      <c r="J68" s="22">
        <f>F68*$J$5</f>
        <v>641.13</v>
      </c>
      <c r="K68" s="22">
        <f>H68*$K$5</f>
        <v>51.95</v>
      </c>
      <c r="L68" s="72"/>
      <c r="M68" s="52">
        <f>ROUND(SUM(I68:K68),0)</f>
        <v>2765</v>
      </c>
      <c r="N68" s="6">
        <f>ROUND(M68*5%,0)</f>
        <v>138</v>
      </c>
      <c r="O68" s="17" t="s">
        <v>8</v>
      </c>
      <c r="P68" s="6">
        <f>SUM(M68:O68)</f>
        <v>2903</v>
      </c>
      <c r="Z68" s="3"/>
    </row>
    <row r="69" spans="1:26" ht="29.25" customHeight="1" x14ac:dyDescent="0.3">
      <c r="A69" s="39">
        <v>64</v>
      </c>
      <c r="B69" s="13" t="s">
        <v>56</v>
      </c>
      <c r="C69" s="51">
        <v>70817744</v>
      </c>
      <c r="D69" s="15">
        <v>350</v>
      </c>
      <c r="E69" s="2">
        <v>50</v>
      </c>
      <c r="F69" s="7">
        <f t="shared" si="32"/>
        <v>17.5</v>
      </c>
      <c r="G69" s="2">
        <v>12</v>
      </c>
      <c r="H69" s="5">
        <f>G69*D69/1000</f>
        <v>4.2</v>
      </c>
      <c r="I69" s="16">
        <f>$I$5*D69</f>
        <v>2725.84</v>
      </c>
      <c r="J69" s="22">
        <f>F69*$J$5</f>
        <v>434.88</v>
      </c>
      <c r="K69" s="22">
        <f t="shared" si="30"/>
        <v>102.44</v>
      </c>
      <c r="L69" s="65">
        <f>ROUND(SUM(I69:K69),0)</f>
        <v>3263</v>
      </c>
      <c r="M69" s="66"/>
      <c r="N69" s="6">
        <f>ROUND(L69*5%,0)</f>
        <v>163</v>
      </c>
      <c r="O69" s="17" t="s">
        <v>63</v>
      </c>
      <c r="P69" s="6">
        <f>SUM(L69:O69)</f>
        <v>3426</v>
      </c>
      <c r="Z69" s="3"/>
    </row>
    <row r="70" spans="1:26" ht="29.25" customHeight="1" x14ac:dyDescent="0.3">
      <c r="A70" s="39">
        <v>65</v>
      </c>
      <c r="B70" s="13" t="s">
        <v>87</v>
      </c>
      <c r="C70" s="53">
        <v>79992102</v>
      </c>
      <c r="D70" s="15">
        <v>15</v>
      </c>
      <c r="E70" s="2">
        <v>15</v>
      </c>
      <c r="F70" s="7">
        <f t="shared" si="32"/>
        <v>0.23</v>
      </c>
      <c r="G70" s="2">
        <v>7</v>
      </c>
      <c r="H70" s="5">
        <f t="shared" si="28"/>
        <v>0.11</v>
      </c>
      <c r="I70" s="16">
        <f t="shared" si="29"/>
        <v>116.82</v>
      </c>
      <c r="J70" s="22">
        <f t="shared" si="31"/>
        <v>5.72</v>
      </c>
      <c r="K70" s="22">
        <f t="shared" si="30"/>
        <v>2.68</v>
      </c>
      <c r="L70" s="65">
        <f t="shared" ref="L70:L78" si="33">ROUND(SUM(I70:K70),0)</f>
        <v>125</v>
      </c>
      <c r="M70" s="66"/>
      <c r="N70" s="6">
        <f>ROUND(L70*5%,0)</f>
        <v>6</v>
      </c>
      <c r="O70" s="6">
        <f>ROUND(D70*1,0)</f>
        <v>15</v>
      </c>
      <c r="P70" s="6">
        <f>SUM(L70:O70)</f>
        <v>146</v>
      </c>
      <c r="Z70" s="3"/>
    </row>
    <row r="71" spans="1:26" ht="29.25" customHeight="1" x14ac:dyDescent="0.3">
      <c r="A71" s="39">
        <v>66</v>
      </c>
      <c r="B71" s="13" t="s">
        <v>108</v>
      </c>
      <c r="C71" s="53">
        <v>80353271</v>
      </c>
      <c r="D71" s="15">
        <v>427</v>
      </c>
      <c r="E71" s="2">
        <v>139.80000000000001</v>
      </c>
      <c r="F71" s="7">
        <f t="shared" si="32"/>
        <v>59.69</v>
      </c>
      <c r="G71" s="2">
        <v>10.6</v>
      </c>
      <c r="H71" s="5">
        <f>G71*D71/1000</f>
        <v>4.53</v>
      </c>
      <c r="I71" s="16">
        <f t="shared" si="29"/>
        <v>3325.52</v>
      </c>
      <c r="J71" s="22">
        <f t="shared" si="31"/>
        <v>1483.3</v>
      </c>
      <c r="K71" s="22">
        <f t="shared" si="30"/>
        <v>110.49</v>
      </c>
      <c r="L71" s="65">
        <f>ROUND(SUM(I71:K71),0)</f>
        <v>4919</v>
      </c>
      <c r="M71" s="66"/>
      <c r="N71" s="46" t="s">
        <v>8</v>
      </c>
      <c r="O71" s="17" t="s">
        <v>8</v>
      </c>
      <c r="P71" s="6">
        <f>SUM(L71:O71)</f>
        <v>4919</v>
      </c>
      <c r="Z71" s="3"/>
    </row>
    <row r="72" spans="1:26" ht="29.25" customHeight="1" x14ac:dyDescent="0.3">
      <c r="A72" s="39">
        <v>67</v>
      </c>
      <c r="B72" s="13" t="s">
        <v>88</v>
      </c>
      <c r="C72" s="53">
        <v>80477553</v>
      </c>
      <c r="D72" s="15">
        <v>102</v>
      </c>
      <c r="E72" s="2">
        <v>48</v>
      </c>
      <c r="F72" s="7">
        <f t="shared" si="32"/>
        <v>4.9000000000000004</v>
      </c>
      <c r="G72" s="2">
        <v>4</v>
      </c>
      <c r="H72" s="5">
        <f>G72*D72/1000</f>
        <v>0.41</v>
      </c>
      <c r="I72" s="16">
        <f t="shared" si="29"/>
        <v>794.39</v>
      </c>
      <c r="J72" s="22">
        <f t="shared" si="31"/>
        <v>121.77</v>
      </c>
      <c r="K72" s="22">
        <f t="shared" si="30"/>
        <v>10</v>
      </c>
      <c r="L72" s="65">
        <f t="shared" si="33"/>
        <v>926</v>
      </c>
      <c r="M72" s="66"/>
      <c r="N72" s="6">
        <f t="shared" ref="N72:N78" si="34">ROUND(L72*5%,0)</f>
        <v>46</v>
      </c>
      <c r="O72" s="17" t="s">
        <v>8</v>
      </c>
      <c r="P72" s="6">
        <f t="shared" ref="P72:P86" si="35">SUM(L72:O72)</f>
        <v>972</v>
      </c>
      <c r="Z72" s="3"/>
    </row>
    <row r="73" spans="1:26" ht="29.25" customHeight="1" x14ac:dyDescent="0.3">
      <c r="A73" s="39">
        <v>68</v>
      </c>
      <c r="B73" s="13" t="s">
        <v>33</v>
      </c>
      <c r="C73" s="51">
        <v>84578879</v>
      </c>
      <c r="D73" s="15">
        <v>16</v>
      </c>
      <c r="E73" s="2">
        <v>123</v>
      </c>
      <c r="F73" s="5">
        <f t="shared" si="27"/>
        <v>1.97</v>
      </c>
      <c r="G73" s="2">
        <v>36</v>
      </c>
      <c r="H73" s="5">
        <f t="shared" si="28"/>
        <v>0.57999999999999996</v>
      </c>
      <c r="I73" s="16">
        <f t="shared" si="29"/>
        <v>124.61</v>
      </c>
      <c r="J73" s="22">
        <f t="shared" si="31"/>
        <v>48.95</v>
      </c>
      <c r="K73" s="22">
        <f t="shared" si="30"/>
        <v>14.15</v>
      </c>
      <c r="L73" s="65">
        <f t="shared" si="33"/>
        <v>188</v>
      </c>
      <c r="M73" s="66"/>
      <c r="N73" s="6">
        <f t="shared" si="34"/>
        <v>9</v>
      </c>
      <c r="O73" s="6">
        <f>ROUND(D73*1,0)</f>
        <v>16</v>
      </c>
      <c r="P73" s="6">
        <f t="shared" si="35"/>
        <v>213</v>
      </c>
      <c r="Z73" s="3"/>
    </row>
    <row r="74" spans="1:26" ht="29.25" customHeight="1" x14ac:dyDescent="0.3">
      <c r="A74" s="39">
        <v>69</v>
      </c>
      <c r="B74" s="13" t="s">
        <v>34</v>
      </c>
      <c r="C74" s="51">
        <v>84785413</v>
      </c>
      <c r="D74" s="15">
        <v>968</v>
      </c>
      <c r="E74" s="2">
        <v>138.4</v>
      </c>
      <c r="F74" s="7">
        <f t="shared" si="27"/>
        <v>133.97</v>
      </c>
      <c r="G74" s="2">
        <v>22.25</v>
      </c>
      <c r="H74" s="5">
        <f t="shared" si="28"/>
        <v>21.54</v>
      </c>
      <c r="I74" s="16">
        <f t="shared" si="29"/>
        <v>7538.88</v>
      </c>
      <c r="J74" s="22">
        <f t="shared" si="31"/>
        <v>3329.15</v>
      </c>
      <c r="K74" s="22">
        <f t="shared" si="30"/>
        <v>525.36</v>
      </c>
      <c r="L74" s="65">
        <f t="shared" si="33"/>
        <v>11393</v>
      </c>
      <c r="M74" s="66"/>
      <c r="N74" s="6">
        <f t="shared" si="34"/>
        <v>570</v>
      </c>
      <c r="O74" s="17" t="s">
        <v>8</v>
      </c>
      <c r="P74" s="6">
        <f t="shared" si="35"/>
        <v>11963</v>
      </c>
      <c r="Z74" s="3"/>
    </row>
    <row r="75" spans="1:26" ht="29.25" customHeight="1" x14ac:dyDescent="0.3">
      <c r="A75" s="39">
        <v>70</v>
      </c>
      <c r="B75" s="13" t="s">
        <v>89</v>
      </c>
      <c r="C75" s="53">
        <v>84827531</v>
      </c>
      <c r="D75" s="15">
        <v>106</v>
      </c>
      <c r="E75" s="2">
        <v>90</v>
      </c>
      <c r="F75" s="7">
        <f t="shared" si="27"/>
        <v>9.5399999999999991</v>
      </c>
      <c r="G75" s="2">
        <v>26</v>
      </c>
      <c r="H75" s="5">
        <f t="shared" si="28"/>
        <v>2.76</v>
      </c>
      <c r="I75" s="16">
        <f t="shared" si="29"/>
        <v>825.54</v>
      </c>
      <c r="J75" s="22">
        <f t="shared" si="31"/>
        <v>237.07</v>
      </c>
      <c r="K75" s="22">
        <f t="shared" si="30"/>
        <v>67.319999999999993</v>
      </c>
      <c r="L75" s="65">
        <f t="shared" si="33"/>
        <v>1130</v>
      </c>
      <c r="M75" s="66"/>
      <c r="N75" s="6">
        <f t="shared" si="34"/>
        <v>57</v>
      </c>
      <c r="O75" s="17" t="s">
        <v>8</v>
      </c>
      <c r="P75" s="6">
        <f t="shared" si="35"/>
        <v>1187</v>
      </c>
      <c r="Z75" s="3"/>
    </row>
    <row r="76" spans="1:26" ht="29.25" customHeight="1" x14ac:dyDescent="0.3">
      <c r="A76" s="39">
        <v>71</v>
      </c>
      <c r="B76" s="42" t="s">
        <v>90</v>
      </c>
      <c r="C76" s="53">
        <v>86379116</v>
      </c>
      <c r="D76" s="15">
        <v>408</v>
      </c>
      <c r="E76" s="2">
        <v>121</v>
      </c>
      <c r="F76" s="21">
        <f>E76*D76/1000</f>
        <v>49.37</v>
      </c>
      <c r="G76" s="2">
        <v>10</v>
      </c>
      <c r="H76" s="5">
        <f>G76*D76/1000</f>
        <v>4.08</v>
      </c>
      <c r="I76" s="16">
        <f>$I$5*D76</f>
        <v>3177.54</v>
      </c>
      <c r="J76" s="22">
        <f t="shared" si="31"/>
        <v>1226.8399999999999</v>
      </c>
      <c r="K76" s="22">
        <f t="shared" si="30"/>
        <v>99.51</v>
      </c>
      <c r="L76" s="65">
        <f t="shared" si="33"/>
        <v>4504</v>
      </c>
      <c r="M76" s="66"/>
      <c r="N76" s="6">
        <f t="shared" si="34"/>
        <v>225</v>
      </c>
      <c r="O76" s="6">
        <f>ROUND(D76*1,0)</f>
        <v>408</v>
      </c>
      <c r="P76" s="6">
        <f t="shared" si="35"/>
        <v>5137</v>
      </c>
      <c r="Z76" s="3"/>
    </row>
    <row r="77" spans="1:26" ht="29.25" customHeight="1" x14ac:dyDescent="0.3">
      <c r="A77" s="39">
        <v>72</v>
      </c>
      <c r="B77" s="42" t="s">
        <v>0</v>
      </c>
      <c r="C77" s="54">
        <v>89336062</v>
      </c>
      <c r="D77" s="15">
        <v>15</v>
      </c>
      <c r="E77" s="2">
        <v>66</v>
      </c>
      <c r="F77" s="21">
        <f t="shared" si="27"/>
        <v>0.99</v>
      </c>
      <c r="G77" s="2">
        <v>26</v>
      </c>
      <c r="H77" s="5">
        <f t="shared" si="28"/>
        <v>0.39</v>
      </c>
      <c r="I77" s="16">
        <f t="shared" si="29"/>
        <v>116.82</v>
      </c>
      <c r="J77" s="22">
        <f t="shared" si="31"/>
        <v>24.6</v>
      </c>
      <c r="K77" s="22">
        <f t="shared" si="30"/>
        <v>9.51</v>
      </c>
      <c r="L77" s="65">
        <f t="shared" si="33"/>
        <v>151</v>
      </c>
      <c r="M77" s="66"/>
      <c r="N77" s="6">
        <f t="shared" si="34"/>
        <v>8</v>
      </c>
      <c r="O77" s="6">
        <f>ROUND(D77*1,0)</f>
        <v>15</v>
      </c>
      <c r="P77" s="6">
        <f t="shared" si="35"/>
        <v>174</v>
      </c>
      <c r="Z77" s="3"/>
    </row>
    <row r="78" spans="1:26" ht="29.25" customHeight="1" x14ac:dyDescent="0.3">
      <c r="A78" s="39">
        <v>73</v>
      </c>
      <c r="B78" s="13" t="s">
        <v>91</v>
      </c>
      <c r="C78" s="51">
        <v>89344106</v>
      </c>
      <c r="D78" s="15">
        <v>35</v>
      </c>
      <c r="E78" s="2">
        <v>89</v>
      </c>
      <c r="F78" s="7">
        <f t="shared" si="27"/>
        <v>3.12</v>
      </c>
      <c r="G78" s="2">
        <v>10</v>
      </c>
      <c r="H78" s="5">
        <f t="shared" si="28"/>
        <v>0.35</v>
      </c>
      <c r="I78" s="16">
        <f t="shared" si="29"/>
        <v>272.58</v>
      </c>
      <c r="J78" s="22">
        <f t="shared" si="31"/>
        <v>77.53</v>
      </c>
      <c r="K78" s="22">
        <f t="shared" si="30"/>
        <v>8.5399999999999991</v>
      </c>
      <c r="L78" s="65">
        <f t="shared" si="33"/>
        <v>359</v>
      </c>
      <c r="M78" s="66"/>
      <c r="N78" s="6">
        <f t="shared" si="34"/>
        <v>18</v>
      </c>
      <c r="O78" s="6">
        <f>ROUND(D78*1,0)</f>
        <v>35</v>
      </c>
      <c r="P78" s="6">
        <f t="shared" si="35"/>
        <v>412</v>
      </c>
      <c r="Z78" s="3"/>
    </row>
    <row r="79" spans="1:26" ht="29.25" customHeight="1" x14ac:dyDescent="0.3">
      <c r="A79" s="39">
        <v>74</v>
      </c>
      <c r="B79" s="13" t="s">
        <v>92</v>
      </c>
      <c r="C79" s="137" t="s">
        <v>93</v>
      </c>
      <c r="D79" s="15">
        <v>3952</v>
      </c>
      <c r="E79" s="2">
        <v>109.2</v>
      </c>
      <c r="F79" s="59">
        <f>(D79*E79+D80*E80)/1000</f>
        <v>510.15</v>
      </c>
      <c r="G79" s="2">
        <v>13.4</v>
      </c>
      <c r="H79" s="60">
        <f>(G79*D79+G80*D80)/1000</f>
        <v>59.62</v>
      </c>
      <c r="I79" s="61">
        <f>$I$5*(D79+D80)</f>
        <v>35965.449999999997</v>
      </c>
      <c r="J79" s="62">
        <f>F79*$J$5</f>
        <v>12677.23</v>
      </c>
      <c r="K79" s="62">
        <f t="shared" si="30"/>
        <v>1454.13</v>
      </c>
      <c r="L79" s="63">
        <f>ROUND(SUM(I79:K80),0)</f>
        <v>50097</v>
      </c>
      <c r="M79" s="64"/>
      <c r="N79" s="87">
        <f>ROUND(L79*5%,0)</f>
        <v>2505</v>
      </c>
      <c r="O79" s="57" t="s">
        <v>10</v>
      </c>
      <c r="P79" s="89">
        <f>SUM(L79:O79)</f>
        <v>52602</v>
      </c>
      <c r="Z79" s="3"/>
    </row>
    <row r="80" spans="1:26" ht="29.25" customHeight="1" x14ac:dyDescent="0.3">
      <c r="A80" s="39">
        <v>75</v>
      </c>
      <c r="B80" s="13" t="s">
        <v>94</v>
      </c>
      <c r="C80" s="138"/>
      <c r="D80" s="15">
        <v>666</v>
      </c>
      <c r="E80" s="2">
        <v>118</v>
      </c>
      <c r="F80" s="96"/>
      <c r="G80" s="2">
        <v>10</v>
      </c>
      <c r="H80" s="97"/>
      <c r="I80" s="95"/>
      <c r="J80" s="95"/>
      <c r="K80" s="95"/>
      <c r="L80" s="85"/>
      <c r="M80" s="86"/>
      <c r="N80" s="87"/>
      <c r="O80" s="88"/>
      <c r="P80" s="90"/>
      <c r="Z80" s="3"/>
    </row>
    <row r="81" spans="1:26" ht="29.25" customHeight="1" x14ac:dyDescent="0.3">
      <c r="A81" s="39">
        <v>76</v>
      </c>
      <c r="B81" s="13" t="s">
        <v>95</v>
      </c>
      <c r="C81" s="139" t="s">
        <v>59</v>
      </c>
      <c r="D81" s="15">
        <v>572</v>
      </c>
      <c r="E81" s="2">
        <v>124</v>
      </c>
      <c r="F81" s="7">
        <f>E81*D81/1000</f>
        <v>70.930000000000007</v>
      </c>
      <c r="G81" s="2">
        <v>13</v>
      </c>
      <c r="H81" s="5">
        <f>G81*D81/1000</f>
        <v>7.44</v>
      </c>
      <c r="I81" s="16">
        <f>$I$5*D81</f>
        <v>4454.79</v>
      </c>
      <c r="J81" s="22">
        <f>F81*$J$5</f>
        <v>1762.61</v>
      </c>
      <c r="K81" s="22">
        <f t="shared" ref="K81:K86" si="36">H81*$K$5</f>
        <v>181.46</v>
      </c>
      <c r="L81" s="65">
        <f t="shared" ref="L81:L86" si="37">ROUND(SUM(I81:K81),0)</f>
        <v>6399</v>
      </c>
      <c r="M81" s="66"/>
      <c r="N81" s="6">
        <f t="shared" ref="N81:N86" si="38">ROUND(L81*5%,0)</f>
        <v>320</v>
      </c>
      <c r="O81" s="6">
        <f>ROUND(D81*1,0)</f>
        <v>572</v>
      </c>
      <c r="P81" s="6">
        <f>SUM(L81:O81)</f>
        <v>7291</v>
      </c>
      <c r="Z81" s="3"/>
    </row>
    <row r="82" spans="1:26" ht="29.25" customHeight="1" x14ac:dyDescent="0.3">
      <c r="A82" s="39">
        <v>77</v>
      </c>
      <c r="B82" s="13" t="s">
        <v>96</v>
      </c>
      <c r="C82" s="51">
        <v>96902843</v>
      </c>
      <c r="D82" s="15">
        <v>70</v>
      </c>
      <c r="E82" s="2">
        <v>106</v>
      </c>
      <c r="F82" s="7">
        <f>E82*D82/1000</f>
        <v>7.42</v>
      </c>
      <c r="G82" s="2">
        <v>10</v>
      </c>
      <c r="H82" s="5">
        <f>G82*D82/1000</f>
        <v>0.7</v>
      </c>
      <c r="I82" s="16">
        <f>$I$5*D82</f>
        <v>545.16999999999996</v>
      </c>
      <c r="J82" s="22">
        <f t="shared" si="31"/>
        <v>184.39</v>
      </c>
      <c r="K82" s="22">
        <f t="shared" si="36"/>
        <v>17.07</v>
      </c>
      <c r="L82" s="65">
        <f t="shared" si="37"/>
        <v>747</v>
      </c>
      <c r="M82" s="66"/>
      <c r="N82" s="6">
        <f t="shared" si="38"/>
        <v>37</v>
      </c>
      <c r="O82" s="17" t="s">
        <v>8</v>
      </c>
      <c r="P82" s="6">
        <f t="shared" si="35"/>
        <v>784</v>
      </c>
      <c r="Z82" s="3"/>
    </row>
    <row r="83" spans="1:26" ht="29.25" customHeight="1" x14ac:dyDescent="0.3">
      <c r="A83" s="39">
        <v>78</v>
      </c>
      <c r="B83" s="13" t="s">
        <v>4</v>
      </c>
      <c r="C83" s="53">
        <v>97164149</v>
      </c>
      <c r="D83" s="15">
        <v>14</v>
      </c>
      <c r="E83" s="2">
        <v>31</v>
      </c>
      <c r="F83" s="7">
        <f t="shared" si="27"/>
        <v>0.43</v>
      </c>
      <c r="G83" s="2">
        <v>7</v>
      </c>
      <c r="H83" s="5">
        <f t="shared" si="28"/>
        <v>0.1</v>
      </c>
      <c r="I83" s="16">
        <f t="shared" si="29"/>
        <v>109.03</v>
      </c>
      <c r="J83" s="22">
        <f t="shared" si="31"/>
        <v>10.69</v>
      </c>
      <c r="K83" s="22">
        <f t="shared" si="36"/>
        <v>2.44</v>
      </c>
      <c r="L83" s="65">
        <f t="shared" si="37"/>
        <v>122</v>
      </c>
      <c r="M83" s="66"/>
      <c r="N83" s="6">
        <f t="shared" si="38"/>
        <v>6</v>
      </c>
      <c r="O83" s="6">
        <f>ROUND(D83*1,0)</f>
        <v>14</v>
      </c>
      <c r="P83" s="6">
        <f t="shared" si="35"/>
        <v>142</v>
      </c>
      <c r="Z83" s="3"/>
    </row>
    <row r="84" spans="1:26" ht="29.25" customHeight="1" x14ac:dyDescent="0.3">
      <c r="A84" s="39">
        <v>79</v>
      </c>
      <c r="B84" s="13" t="s">
        <v>97</v>
      </c>
      <c r="C84" s="53">
        <v>97173702</v>
      </c>
      <c r="D84" s="15">
        <v>9</v>
      </c>
      <c r="E84" s="2">
        <v>122</v>
      </c>
      <c r="F84" s="7">
        <f t="shared" si="27"/>
        <v>1.1000000000000001</v>
      </c>
      <c r="G84" s="2">
        <v>22</v>
      </c>
      <c r="H84" s="5">
        <f t="shared" si="28"/>
        <v>0.2</v>
      </c>
      <c r="I84" s="16">
        <f t="shared" si="29"/>
        <v>70.09</v>
      </c>
      <c r="J84" s="22">
        <f t="shared" si="31"/>
        <v>27.34</v>
      </c>
      <c r="K84" s="22">
        <f t="shared" si="36"/>
        <v>4.88</v>
      </c>
      <c r="L84" s="65">
        <f t="shared" si="37"/>
        <v>102</v>
      </c>
      <c r="M84" s="66"/>
      <c r="N84" s="6">
        <f t="shared" si="38"/>
        <v>5</v>
      </c>
      <c r="O84" s="17" t="s">
        <v>8</v>
      </c>
      <c r="P84" s="6">
        <f t="shared" si="35"/>
        <v>107</v>
      </c>
      <c r="Z84" s="3"/>
    </row>
    <row r="85" spans="1:26" ht="29.25" customHeight="1" x14ac:dyDescent="0.3">
      <c r="A85" s="39">
        <v>80</v>
      </c>
      <c r="B85" s="13" t="s">
        <v>5</v>
      </c>
      <c r="C85" s="53">
        <v>97491093</v>
      </c>
      <c r="D85" s="15">
        <v>283</v>
      </c>
      <c r="E85" s="2">
        <v>180</v>
      </c>
      <c r="F85" s="7">
        <f>E85*D85/1000</f>
        <v>50.94</v>
      </c>
      <c r="G85" s="2">
        <v>76</v>
      </c>
      <c r="H85" s="5">
        <f t="shared" si="28"/>
        <v>21.51</v>
      </c>
      <c r="I85" s="16">
        <f t="shared" si="29"/>
        <v>2204.0300000000002</v>
      </c>
      <c r="J85" s="22">
        <f t="shared" si="31"/>
        <v>1265.8599999999999</v>
      </c>
      <c r="K85" s="22">
        <f t="shared" si="36"/>
        <v>524.63</v>
      </c>
      <c r="L85" s="65">
        <f t="shared" si="37"/>
        <v>3995</v>
      </c>
      <c r="M85" s="66"/>
      <c r="N85" s="6">
        <f t="shared" si="38"/>
        <v>200</v>
      </c>
      <c r="O85" s="17" t="s">
        <v>26</v>
      </c>
      <c r="P85" s="6">
        <f t="shared" si="35"/>
        <v>4195</v>
      </c>
      <c r="Z85" s="3"/>
    </row>
    <row r="86" spans="1:26" ht="29.25" customHeight="1" x14ac:dyDescent="0.3">
      <c r="A86" s="39">
        <v>81</v>
      </c>
      <c r="B86" s="13" t="s">
        <v>98</v>
      </c>
      <c r="C86" s="53" t="s">
        <v>116</v>
      </c>
      <c r="D86" s="15">
        <v>0</v>
      </c>
      <c r="E86" s="2">
        <v>33</v>
      </c>
      <c r="F86" s="7">
        <f>E86*D86/1000</f>
        <v>0</v>
      </c>
      <c r="G86" s="2">
        <v>15</v>
      </c>
      <c r="H86" s="5">
        <f>G86*D86/1000</f>
        <v>0</v>
      </c>
      <c r="I86" s="16">
        <f>$I$5*D86</f>
        <v>0</v>
      </c>
      <c r="J86" s="22">
        <f t="shared" si="31"/>
        <v>0</v>
      </c>
      <c r="K86" s="22">
        <f t="shared" si="36"/>
        <v>0</v>
      </c>
      <c r="L86" s="65">
        <f t="shared" si="37"/>
        <v>0</v>
      </c>
      <c r="M86" s="66"/>
      <c r="N86" s="6">
        <f t="shared" si="38"/>
        <v>0</v>
      </c>
      <c r="O86" s="17">
        <f>ROUND(D86*1,0)</f>
        <v>0</v>
      </c>
      <c r="P86" s="6">
        <f t="shared" si="35"/>
        <v>0</v>
      </c>
      <c r="Z86" s="3"/>
    </row>
    <row r="87" spans="1:26" ht="29.25" customHeight="1" x14ac:dyDescent="0.3">
      <c r="A87" s="81" t="s">
        <v>7</v>
      </c>
      <c r="B87" s="82"/>
      <c r="C87" s="39"/>
      <c r="D87" s="32">
        <f>SUM(D6:D86)</f>
        <v>175847</v>
      </c>
      <c r="E87" s="4" t="s">
        <v>8</v>
      </c>
      <c r="F87" s="33">
        <f>SUM(F6:F86)</f>
        <v>21995.29</v>
      </c>
      <c r="G87" s="4" t="s">
        <v>8</v>
      </c>
      <c r="H87" s="33">
        <f>SUM(H6:H86)</f>
        <v>5222.58</v>
      </c>
      <c r="I87" s="33">
        <f>SUM(I6:I86)</f>
        <v>1369513.99</v>
      </c>
      <c r="J87" s="25">
        <f>SUM(J6:J86)</f>
        <v>546583.03</v>
      </c>
      <c r="K87" s="25">
        <f>SUM(K6:K86)</f>
        <v>127378.71</v>
      </c>
      <c r="L87" s="83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2043480</v>
      </c>
      <c r="M87" s="84"/>
      <c r="N87" s="26">
        <f>SUM(N6:N86)</f>
        <v>72860</v>
      </c>
      <c r="O87" s="26">
        <f>SUM(O6:O86)</f>
        <v>6306</v>
      </c>
      <c r="P87" s="26">
        <f>SUM(P6:P86)</f>
        <v>2122646</v>
      </c>
      <c r="Z87" s="3"/>
    </row>
    <row r="88" spans="1:26" ht="29.25" customHeight="1" x14ac:dyDescent="0.3">
      <c r="A88" s="79" t="s">
        <v>53</v>
      </c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Z88" s="3"/>
    </row>
    <row r="89" spans="1:26" ht="29.25" customHeight="1" x14ac:dyDescent="0.3"/>
    <row r="90" spans="1:26" s="34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Z90" s="48"/>
    </row>
    <row r="91" spans="1:26" ht="21" customHeight="1" x14ac:dyDescent="0.3"/>
    <row r="92" spans="1:26" ht="21" customHeight="1" x14ac:dyDescent="0.3"/>
    <row r="93" spans="1:26" ht="21" customHeight="1" x14ac:dyDescent="0.3"/>
    <row r="94" spans="1:26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Z94" s="47"/>
    </row>
    <row r="95" spans="1:26" ht="22.2" customHeight="1" x14ac:dyDescent="0.3"/>
    <row r="96" spans="1:26" ht="24" customHeight="1" x14ac:dyDescent="0.3"/>
    <row r="97" spans="1:26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Z97" s="44"/>
    </row>
  </sheetData>
  <mergeCells count="153"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頁&amp;R&amp;"標楷體,標準"RN/HYTP/1151/南區污水處理廠費用分攤明細表、2025/09/30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2025-10-02T00:11:44Z</cp:lastPrinted>
  <dcterms:created xsi:type="dcterms:W3CDTF">1997-01-14T01:50:29Z</dcterms:created>
  <dcterms:modified xsi:type="dcterms:W3CDTF">2025-10-02T00:11:48Z</dcterms:modified>
</cp:coreProperties>
</file>